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525" windowWidth="24420" windowHeight="10935" activeTab="3"/>
  </bookViews>
  <sheets>
    <sheet name="1er_Trim_2019" sheetId="4" r:id="rId1"/>
    <sheet name="2do_Trim_2019" sheetId="5" r:id="rId2"/>
    <sheet name="3er_Trim_2019" sheetId="7" r:id="rId3"/>
    <sheet name="4to_Trim_2019" sheetId="8" r:id="rId4"/>
  </sheets>
  <definedNames>
    <definedName name="_xlnm._FilterDatabase" localSheetId="0" hidden="1">'1er_Trim_2019'!$A$5:$Q$5</definedName>
  </definedNames>
  <calcPr calcId="145621"/>
</workbook>
</file>

<file path=xl/calcChain.xml><?xml version="1.0" encoding="utf-8"?>
<calcChain xmlns="http://schemas.openxmlformats.org/spreadsheetml/2006/main">
  <c r="L42" i="8" l="1"/>
  <c r="G42" i="8"/>
  <c r="L41" i="8"/>
  <c r="G41" i="8"/>
  <c r="L40" i="8"/>
  <c r="G40" i="8"/>
  <c r="L38" i="8"/>
  <c r="G38" i="8"/>
  <c r="L35" i="8"/>
  <c r="G35" i="8"/>
  <c r="L34" i="8"/>
  <c r="G34" i="8"/>
  <c r="L31" i="8"/>
  <c r="G31" i="8"/>
  <c r="L28" i="8"/>
  <c r="G28" i="8"/>
  <c r="L34" i="7" l="1"/>
  <c r="L11" i="7"/>
  <c r="L10" i="7"/>
  <c r="L7" i="7"/>
  <c r="L6" i="7"/>
  <c r="L26" i="7"/>
  <c r="L22" i="7"/>
  <c r="L21" i="7"/>
  <c r="L20" i="7"/>
  <c r="L19" i="7"/>
  <c r="L17" i="7"/>
  <c r="L16" i="7"/>
  <c r="L15" i="7"/>
  <c r="L14" i="7"/>
  <c r="L13" i="7"/>
  <c r="L12" i="7"/>
  <c r="L42" i="7"/>
  <c r="L39" i="7"/>
  <c r="L9" i="7"/>
  <c r="L8" i="7"/>
  <c r="L40" i="7"/>
  <c r="L38" i="7"/>
  <c r="L37" i="7"/>
  <c r="L36" i="7"/>
  <c r="L35" i="7"/>
  <c r="L32" i="7" l="1"/>
  <c r="L31" i="7"/>
  <c r="L29" i="7"/>
  <c r="L28" i="7"/>
  <c r="L27" i="7"/>
  <c r="L24" i="7"/>
  <c r="G42" i="7" l="1"/>
  <c r="L41" i="7"/>
  <c r="G41" i="7"/>
  <c r="G40" i="7"/>
  <c r="G39" i="7"/>
  <c r="G38" i="7"/>
  <c r="G37" i="7"/>
  <c r="G36" i="7"/>
  <c r="G35" i="7"/>
  <c r="G34" i="7"/>
  <c r="L33" i="7"/>
  <c r="G33" i="7"/>
  <c r="G32" i="7"/>
  <c r="G31" i="7"/>
  <c r="G29" i="7"/>
  <c r="G28" i="7"/>
  <c r="G27" i="7"/>
  <c r="G26" i="7"/>
  <c r="L25" i="7"/>
  <c r="G25" i="7"/>
  <c r="G24" i="7"/>
  <c r="G23" i="7"/>
  <c r="G22" i="7"/>
  <c r="G21" i="7"/>
  <c r="G20" i="7"/>
  <c r="G19" i="7"/>
  <c r="G17" i="7"/>
  <c r="G16" i="7"/>
  <c r="G15" i="7"/>
  <c r="G14" i="7"/>
  <c r="G13" i="7"/>
  <c r="G12" i="7"/>
  <c r="G11" i="7"/>
  <c r="G10" i="7"/>
  <c r="G9" i="7"/>
  <c r="G8" i="7"/>
  <c r="G7" i="7"/>
  <c r="G6" i="7"/>
  <c r="L42" i="5" l="1"/>
  <c r="G42" i="5"/>
  <c r="L41" i="5"/>
  <c r="G41" i="5"/>
  <c r="L40" i="5"/>
  <c r="G40" i="5"/>
  <c r="L39" i="5"/>
  <c r="G39" i="5"/>
  <c r="L38" i="5"/>
  <c r="G38" i="5"/>
  <c r="L37" i="5"/>
  <c r="G37" i="5"/>
  <c r="L36" i="5"/>
  <c r="G36" i="5"/>
  <c r="L35" i="5"/>
  <c r="G35" i="5"/>
  <c r="L34" i="5"/>
  <c r="G34" i="5"/>
  <c r="L33" i="5"/>
  <c r="G33" i="5"/>
  <c r="L32" i="5"/>
  <c r="G32" i="5"/>
  <c r="L31" i="5"/>
  <c r="G31" i="5"/>
  <c r="L30" i="5"/>
  <c r="G30" i="5"/>
  <c r="L29" i="5"/>
  <c r="G29" i="5"/>
  <c r="L28" i="5"/>
  <c r="G28" i="5"/>
  <c r="L27" i="5"/>
  <c r="G27" i="5"/>
  <c r="L26" i="5"/>
  <c r="G26" i="5"/>
  <c r="L25" i="5"/>
  <c r="G25" i="5"/>
  <c r="L24" i="5"/>
  <c r="G24" i="5"/>
  <c r="L23" i="5"/>
  <c r="G23" i="5"/>
  <c r="L22" i="5"/>
  <c r="G22" i="5"/>
  <c r="L21" i="5"/>
  <c r="G21" i="5"/>
  <c r="L20" i="5"/>
  <c r="G20" i="5"/>
  <c r="L19" i="5"/>
  <c r="G19" i="5"/>
  <c r="L18" i="5"/>
  <c r="G18" i="5"/>
  <c r="L17" i="5"/>
  <c r="G17" i="5"/>
  <c r="L16" i="5"/>
  <c r="G16" i="5"/>
  <c r="L15" i="5"/>
  <c r="G15" i="5"/>
  <c r="L14" i="5"/>
  <c r="G14" i="5"/>
  <c r="L13" i="5"/>
  <c r="G13" i="5"/>
  <c r="L12" i="5"/>
  <c r="G12" i="5"/>
  <c r="L11" i="5"/>
  <c r="G11" i="5"/>
  <c r="L10" i="5"/>
  <c r="G10" i="5"/>
  <c r="L9" i="5"/>
  <c r="G9" i="5"/>
  <c r="L8" i="5"/>
  <c r="G8" i="5"/>
  <c r="L7" i="5"/>
  <c r="G7" i="5"/>
  <c r="L6" i="5"/>
  <c r="G6" i="5"/>
  <c r="L42" i="4" l="1"/>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alcChain>
</file>

<file path=xl/sharedStrings.xml><?xml version="1.0" encoding="utf-8"?>
<sst xmlns="http://schemas.openxmlformats.org/spreadsheetml/2006/main" count="1248" uniqueCount="230">
  <si>
    <t>52607</t>
  </si>
  <si>
    <t>Avance del Programa</t>
  </si>
  <si>
    <t>3</t>
  </si>
  <si>
    <t>4</t>
  </si>
  <si>
    <t>7</t>
  </si>
  <si>
    <t>1</t>
  </si>
  <si>
    <t>2</t>
  </si>
  <si>
    <t>6</t>
  </si>
  <si>
    <t>13</t>
  </si>
  <si>
    <t>14</t>
  </si>
  <si>
    <t>498804</t>
  </si>
  <si>
    <t>519736</t>
  </si>
  <si>
    <t>519737</t>
  </si>
  <si>
    <t>498805</t>
  </si>
  <si>
    <t>498813</t>
  </si>
  <si>
    <t>498818</t>
  </si>
  <si>
    <t>498806</t>
  </si>
  <si>
    <t>498816</t>
  </si>
  <si>
    <t>498812</t>
  </si>
  <si>
    <t>498814</t>
  </si>
  <si>
    <t>498811</t>
  </si>
  <si>
    <t>498807</t>
  </si>
  <si>
    <t>498808</t>
  </si>
  <si>
    <t>498815</t>
  </si>
  <si>
    <t>498817</t>
  </si>
  <si>
    <t>498810</t>
  </si>
  <si>
    <t>498803</t>
  </si>
  <si>
    <t xml:space="preserve">Ejercicio </t>
  </si>
  <si>
    <t>Fecha de inicio del periodo que se informa (día/mes/año)</t>
  </si>
  <si>
    <t>Fecha de término del periodo que se informa (día/mes/año)</t>
  </si>
  <si>
    <t xml:space="preserve">Hipervínculo al Programa Operativo Anual </t>
  </si>
  <si>
    <t xml:space="preserve">Relación con lo señalado en el Programa </t>
  </si>
  <si>
    <t>Líneas de Acción</t>
  </si>
  <si>
    <t xml:space="preserve">Avance físico </t>
  </si>
  <si>
    <t>Montos asignados para el cumplimiento de las metas</t>
  </si>
  <si>
    <t>Denominación de los indicadores de gestión</t>
  </si>
  <si>
    <t>Método de evaluación de los indicadores</t>
  </si>
  <si>
    <t>Resultado de los indicadores de gestión</t>
  </si>
  <si>
    <t>Justificación respecto de los resultados obtenidos</t>
  </si>
  <si>
    <t>Área(s) responsable(s) de la información</t>
  </si>
  <si>
    <t>Fecha de validación</t>
  </si>
  <si>
    <t>Fecha de Actualización</t>
  </si>
  <si>
    <t>Nota</t>
  </si>
  <si>
    <t xml:space="preserve">Eje Rector uno Inclusión social y desarrollo humano. 
Eje Rector  dos  Infraestructura y Servicios Urbanos de Calidad.
Eje rectortres Integridad y buen gobierno para recuperar la confianza.
Reto cuatro Innovación y gobierno de datos abiertos  </t>
  </si>
  <si>
    <t>COORDINACIÓN DE POLÍTICAS</t>
  </si>
  <si>
    <t>Cumplimiento</t>
  </si>
  <si>
    <t>Eje Rector uno.-Inclusión social y desarrollo humano. 
Reto uno.- Impulsar las capacidades y el talento de las personas 
Estrategia dos.- Impulso a las personas jovenes 
Estrategia tres.- Impulso a las mujeres 
Reto cuatro- Trabajar por una convivencia vecinal y armoni ca y con respeto a la legalidad 
Estrategia siete- Servicios y asesoria juridica. 
Eje rector tres- Integridad y buen gobierno para recuperar la confianza.</t>
  </si>
  <si>
    <t>SERVICIOS LEGALES</t>
  </si>
  <si>
    <t xml:space="preserve">Eje Rector unoInclusión social y desarrollo humano. 
Eje rector tres.- Integridad y buen gobierno para recuperar la confianza.  </t>
  </si>
  <si>
    <t>APOYO A LA PREVENCIÓN DEL DELITO</t>
  </si>
  <si>
    <t>Eje Rector dos Infraestructura y Servicios Urbanos de Calidad.
Reto diez Hacer un habito de la prevencion de riesgos y desastres.
Estrategia uno.- Atlas de riesgos.  
Estrategiados</t>
  </si>
  <si>
    <t>GESTIÓN INTEGRAL DEL RIESGO EN MATERIA DE PROTECCIÓN CIVIL</t>
  </si>
  <si>
    <t>Eje Rector uno Inclusión social y desarrollo humano. 
Eje Rector dos Infraestructura y Servicios Urbanos de Calidad.
Eje rector tres</t>
  </si>
  <si>
    <t>APOYO ADMINISTRATIVO</t>
  </si>
  <si>
    <t xml:space="preserve">Eje rector tres Integridad y buen gobierno para recuperar la confianza.
</t>
  </si>
  <si>
    <t>SISTEMA DE ORIENTACIÓN Y QUEJAS</t>
  </si>
  <si>
    <t xml:space="preserve">Eje Rector dos Infraestructura y Servicios Urbanos de Calidad.
Reto ocho  Pasar de un enfoque correctivo a uno preventivo en materia de manteniminento a los activos urbanos.
Estrategia ocho Residuos sólidos.  </t>
  </si>
  <si>
    <t>RECOLECCIÓN DE RESIDUOS SÓLIDOS</t>
  </si>
  <si>
    <t>MANTENIMIENTO, CONSERVACIÓN Y REHABILITACIÓN AL SISTEMA DE DRENAJE</t>
  </si>
  <si>
    <t>MANTENIMIENTO DE ÁREAS VERDES</t>
  </si>
  <si>
    <t>BALIZAMIENTO EN VIALIDADES</t>
  </si>
  <si>
    <t>Eje Rector uno Inclusión social y desarrollo humano. 
Eje Rector dos Infraestructura y Servicios Urbanos de Calidad.</t>
  </si>
  <si>
    <t>MANTENIMIENTO, CONSERVACIÓN Y REHABILITACIÓN A EDIFICIOS PÚBLICOS</t>
  </si>
  <si>
    <t>MANTENIMIENTO, CONSERVACIÓN Y REHABILITACIÓN DE BANQUETAS</t>
  </si>
  <si>
    <t>MANTENIMIENTO, CONSERVACIÓN Y REHABILITACIÓN DE INFRAESTRUCTURA COMERCIAL</t>
  </si>
  <si>
    <t>MANTENIMIENTO, CONSERVACIÓN Y REHABILITACIÓN EN VIALIDADES SECUNDARIAS</t>
  </si>
  <si>
    <t>MANTENIMIENTO, REHABILITACIÓN Y CONSERVACIÓN DE IMAGEN URBANA</t>
  </si>
  <si>
    <t>MANTENIMIENTO, CONSERVACIÓN Y REHABILITACIÓN DE INFRAESTRUCTURA DE AGUA POTABLE</t>
  </si>
  <si>
    <t>ALUMBRADO PÚBLICO</t>
  </si>
  <si>
    <t>MANTENIMIENTO, CONSERVACIÓN Y REHABILITACIÓN PARA UNIDADES HABITACIONALES Y VIVIENDA</t>
  </si>
  <si>
    <t xml:space="preserve">Eje Rector uno Inclusión social y desarrollo humano 
Reto cuatro Trabajar por una convivencia vecinal armónica y con respeto a la legalidad. 
Estrategia seis Convivencia vecinal.
 </t>
  </si>
  <si>
    <t>SANIDAD ANIMAL</t>
  </si>
  <si>
    <t>SERVICIOS FUNERARIOS</t>
  </si>
  <si>
    <t>OPERACIÓN DE PANTEONES PÚBLICOS</t>
  </si>
  <si>
    <t>APOYO A LA SALUD</t>
  </si>
  <si>
    <t>FOMENTO DE ACTIVIDADES DEPORTIVAS Y RECREATIVAS</t>
  </si>
  <si>
    <t>MANTENIMIENTO, CONSERVACIÓN Y REHABILITACIÓN DE ESPACIOS DEPORTIVOS</t>
  </si>
  <si>
    <t>MANTENIMIENTO, CONSERVACIÓN Y REHABILITACIÓN DE INFRAESTRUCTURA CULTURAL</t>
  </si>
  <si>
    <t>PROMOCIÓN DE ACTIVIDADES CULTURALES</t>
  </si>
  <si>
    <t>MANTENIMIENTO, CONSERVACIÓN Y REHABILITACIÓN DE INFRAESTRUCTURA EDUCATIVA</t>
  </si>
  <si>
    <t>ATENCIÓN DE LA VIOLENCIA INTRAFAMILIAR</t>
  </si>
  <si>
    <t>SERVICIOS COMPLEMENTARIOS DE APOYO A PERSONAS CON DISCAPACIDAD</t>
  </si>
  <si>
    <t>SERVICIOS COMPLEMENTARIOS DE APOYO SOCIAL A ADULTOS MAYORES</t>
  </si>
  <si>
    <t>OPERACIÓN DE CENTROS DE DESARROLLO INFANTIL EN DELEGACIONES</t>
  </si>
  <si>
    <t>SERVICIO Y AYUDA DE ASISTENCIA SOCIAL</t>
  </si>
  <si>
    <t>REORDENAMIENTO DE LA VÍA PÚBLICA CON ENFOQUE DE DESARROLLO ECONÓMICO</t>
  </si>
  <si>
    <t>FOMENTO AL EMPLEO</t>
  </si>
  <si>
    <t>FOMENTO AGROPECUARIO</t>
  </si>
  <si>
    <t>APOYO A MYPES</t>
  </si>
  <si>
    <t>SUBDIRECCIÓN DE RECURSOS FINANCIEROS</t>
  </si>
  <si>
    <t>CONSTRUCCIÓN Y AMPLIACIÓN DE INFRAESTRUCTURA DE DESARROLLO SOCIAL</t>
  </si>
  <si>
    <t xml:space="preserve">Avance financiero </t>
  </si>
  <si>
    <t xml:space="preserve"> =(Avance Financiero en el periodo / Monto Asignado)*100</t>
  </si>
  <si>
    <t>http://www.miguelhidalgo.gob.mx/transparencia2019/uploads/archivos/poa_2019_22b.pdf</t>
  </si>
  <si>
    <t>Al periodo no se programaron recursos para realizar gastos, sin embargo, los servicios veterinarios prestados en la Clínica Veterinaria Miguel Hidalgo, Clínica Veterinaria en el interior del Parque Salesiano, Aviario Abraham Linconl y Unidad Movil de Esterilización y Vacunación Antirrábica</t>
  </si>
  <si>
    <t>Al periodo se tenían programados recursos relacionados con la contratación para llevar a cabo el mantenimiento menor de inmuebles, compra de madera, material de oficina, suministros medicos y vestuario administrativo, relacionado con la meta</t>
  </si>
  <si>
    <t>Variación relacionada con el aumento en las jornadas ya que se participa en los 3 programas principales de la Alcaldía: diario con tigo, seguro con tigo y enchulame la colonia, realizando así en el primer trimestre 134 jornadas</t>
  </si>
  <si>
    <t>Al periodo no fue posible atender el total de metas planteadas, ya que la disponibilidad de los espacios de los centros generadores se enconraban ocupados por usuarios que previamente solicitaron vía oficio a esta coordinación.</t>
  </si>
  <si>
    <t>Al periodo no se programaron metas por que se enfocan a obras a realizar, mismas que se encuantran en trámites administrativos para su adjudicación. El gasto realizado se encuentra enfocado con el pago de nómina del personal de base en la Alcaldía.</t>
  </si>
  <si>
    <t>Al periodo no se programan por que se enfocan a obras a realizar, mismas que se encuentran en trámites administrativos para su adjudicación. En cuanto al gasto realizado, este se encuentra enfocado con el pago de nómina del personal de base en la Alcaldía</t>
  </si>
  <si>
    <t>Sin necesidad de contar con recursos al periodo y contando solo con capital humano y materiales, se realizaron diversos talleres: Violencia contra las Mujeres, Tipos de Violenciay Talleres de prevención en Violencia Intrafamiliar. Así mismo se realizaron Operativos de Mujeres Unidas MH</t>
  </si>
  <si>
    <t>Relacionado con los recursos financieros se identifica la omisión enm su ejecución relacionado con el pago de sueldos y salarios de la nómina, así como el suministro de bienes y servicios tales como mantenimiento a equipo médico, servicio de limpieza, de jardinería, materiald e enseñanza, entre otros</t>
  </si>
  <si>
    <t>Derivado de la realización de mayores actividades lúdicas y educativas, se superó la meta establecida. Respecto de los recursos financieros se identifica el suministro de material de limpieza, material de construcción, suministro de gas, medicamentos, entre otros</t>
  </si>
  <si>
    <t>Al periodo no se programan metas por que se enfocan a obras a realizar, mismas que se encuentran en trámites administrativos para su adjudicación</t>
  </si>
  <si>
    <t>Al periodo no fue posible cumplir la meta derivado de las bajas o falta de documentos para completar los expedientes. Respecto de los recursos financieros se identifica la omisión en su ejecución relacionado con el pago de sueldos y salarios de la nómina sun, así como el suministro de diversos materiales de oficina y limpieza</t>
  </si>
  <si>
    <t>Derivado que en la Jefatura del Centro Modelo reporta un incremento en sis actividades lúdicas, culturales, educativas y deportivas y esto repercutió en un incremento en las metas establecidas.</t>
  </si>
  <si>
    <t>No se programaron metas al periodo, sin embargo se identifican recursos no comprometidos al periodo, relacionado con el pago de sueldos y salarios de la npomina sun, así como arrendamientos y papelería administrativa</t>
  </si>
  <si>
    <t>Al periodo el Comisionado de Seguridad Ciudadana reportó un incremento en el cumplimiento de las metas programadas, relacionadas con actividades en materia de protección al delito. Así como las acciones realizadas la dirección ejecutiva de desarrollo social vinculado con la generación de talleres en escuelas primarias y secundarias</t>
  </si>
  <si>
    <t>Se identificaron recursos no requeridos al periodo, una vez cubierta la nómina sun del personal de base que labora en la Alcaldía.</t>
  </si>
  <si>
    <t>Se identifican recursos no requeridos al periodo, una vez cubierta la nómina sun del personal de base y aquellos que cobran con recursos de ingresos autogenerados, que labora en la Alcaldía</t>
  </si>
  <si>
    <t>Al periodo no fue posible alcanzar la meta programada, toda vez qye no se contó con la compra del material necesario para atender las mesas de los huertos urbanos, para dar mantenimiento y dotar de semilla y abono, instaladas en inmuebles a cargo de la Alcaldía. Cabe destacar que no se identifican recursos erogados para su atención.</t>
  </si>
  <si>
    <t>No se programaron metas al periodo, sin embargo los recursos identificados refieren al pago de sueldos y slarios de la nómina sun</t>
  </si>
  <si>
    <t>La meta física se cuple al 100%, sin embargo los recursos remanentes al periodo refieren lo destinado al servicio de limpieza y al suministro de combustible a vehículos operativos de la Alcaldía</t>
  </si>
  <si>
    <t>La meta física se cumple al 100%, sin embargo los recursos remanentes al periodo refieren lo destinado a la contratación de bactors, así como remanentes del pago de sueldos y salarios una vez realizado el pago de nómina sun</t>
  </si>
  <si>
    <t>La meta física se cumple al 100%, sin embargo los recursos remanentes al periodo refieren lo destinado a la contratación del mantenimiento de los parques y áreas verdes en la Alcaldía, así como remanentes del pago de sueldos y salarios una vez realizado el pago de nómina sun</t>
  </si>
  <si>
    <t>Derivado a la oportuna adquisición de materiales se dio cabal cumplimiento al balizamiento horizaontal (vehicular, peatonal) y señalización vertical, así como a las demandas ciudadanas queienes requieren de nuestra intervención de gestión dentro de la demarcación Miguel Hidalgo</t>
  </si>
  <si>
    <t>Variación relacionada con la programación de materiales de construcción para atender el mantenimiento preventivo a los edificios públicos que se encuentran en la demarcación</t>
  </si>
  <si>
    <t>No se programaron gastos ni metas al periodo</t>
  </si>
  <si>
    <t>No se programaron metas al periodo, sin embargo los recursos identificados refieren al pago de sueldos y salarios de la nómina sun.</t>
  </si>
  <si>
    <t>Al periodo no fue posible alcanzar ña meta, toda vez qye no se con el material necesario para su atención correspondiente. Respecto a los recursos disponibles al periodo, estos se encontraban considerados para llevar a cabo la rehabilitación de las vialidades secundarias, así como la adquisición de mezcla asfáltica y recursos identificados una vez realizado el pago de sueldos y salarios de la nómina sun</t>
  </si>
  <si>
    <t>Variasión relacionada con recursos identificados una vez realizado el pago de sueldos y salarios de la nómina sun y para el suministro de combustible a los vehículos que realizan programas de gobierno en la demarcación</t>
  </si>
  <si>
    <t>Variación relacionada con recursos identificados una vez realizado el pago de sueldos y salarios de la nómina sun.</t>
  </si>
  <si>
    <t>Variación relacionada con recursos no ejercidos al periodo relacionados con la adquisición de materiales electrico, que se encientran en proceso de adjudicación</t>
  </si>
  <si>
    <t>No se progamaron metas al periodo, sin embargo se identifican recursos no comprometidos al periodo, relacionado con el fondo federal FAIS, para atender vivienda precaria en la demarcación, sin embargo los proyectos para su ejecución aun no han sido autorizados por la Secretaría del Bienestar</t>
  </si>
  <si>
    <t>Variación relacionada con recursos no ejercidos al periodo relacionados con el suministro de agua tratada para el interior de los panteones a cargo de la Alcaldía.</t>
  </si>
  <si>
    <t>Variación relacionada con recursos no ejercidos al periodo relacionados con la contratación de impresos y difición, telefonía e internet. Así como recursos una vez realizado el pago de sueldos y salarios de la nómina sun</t>
  </si>
  <si>
    <t>Variación relacionada con recursos no ejercidos al periodo relacionados con la contratación de impresos, material de oficina y arrendamientos, así como recursos una vez el pago de sueldos y salarios de la nómina sun</t>
  </si>
  <si>
    <t>Variación relacionada con recursos no ejercidos al periodo relacionados con la contratación del suministro de energía eléctrica, gas lp, servicios de consultoría, seguros de inmuebles, suministro de combustible, así como los mantenimientos preventivos y correctivos a vehículos que realizan programas públicos y servicio de limpieza.</t>
  </si>
  <si>
    <t>Relacionado con el incremento de metas, derivado de los servicios proporcionados por el área del CESAC en cuanto a la atención ciudadana y las demandas captadas por las mismas.</t>
  </si>
  <si>
    <t>Al periodo no fue cumplir la meta, ya que esta estaba condicionadas a la adquisición de productoos considerados en autorización previa y solo fue posible relaizar acciones en el mes de marzo. Respecto de los recursos financieros se identifica la omisión en su ejecución relacionado con el pago de sueldos y slarios de la nómina sun.</t>
  </si>
  <si>
    <t>La acciones realizadas se llevan por las siguientes áreas: Comunicación Social; mediante la difusión a través de materiales generados, Modernización Administrativa;servicios de fibra óptica para el fortalecimiento de las comunicaciones, Subdirección de Participación Ciudadana; se realizaron 67 asambleas participativas</t>
  </si>
  <si>
    <t>En cuanto a la variación de los recursos devengados se identifican recursos no comprometidos, destinados a cubrir el pago de sueldo y salarios, al identificar vacantes en las plazas de estructura, asimismo con la reestructuración autorizada a inicio del año</t>
  </si>
  <si>
    <t>En materia de prevención: se trabajó con adolescentes y padres de la familia, con 118 eventos, destacando el taller "límites y conductas en la sociedad" en las siguientes escuelas secundarias</t>
  </si>
  <si>
    <t>Acciones realizadas:Atencion a emergencias: Con la atención de 911 emergencias urbanas beneficiando a 911 habitantes, y en atención prehospitalaria se atendieron 922 servicios y se llevaron acabo 522 evaluaciones de vivienda
Prevención: Se llevaron acabo 19 sesiones de capacitación, beneficiando a 415 personas y 39 simulacros  y fueron beneficiados 88684 personas</t>
  </si>
  <si>
    <t>La presente actividad institucional es de carácter permanente y se registra informacion con las adquisiciones que llevarán a cabo, mismas que se encuentran en proceso de contratación por parte de la Subdirección de Recursos Materiales y Servicios, así como las actividades administrativas realizadas por la Subdirección de Capital Humano para el pago de sueldos y salarios de las nóminas SUN, eventuales, nómina 8, honorarios, etc.</t>
  </si>
  <si>
    <t>El incremento de metas, derivado de los servicios proporcionados por el área del CESAC en cuanto a la atención ciudadana y las demandas captadas por las mismas.</t>
  </si>
  <si>
    <t>La meta programada se alcanzó, beneficiando a los 381,583 habitantes que rsiden en la Alcaldía Miguel Hidalgo, se contó con 231 vehículos recolectores de residuos sólidos de dierentes tipos. Así mismo se realiza el barrido de la vía pública y áreas comunes.</t>
  </si>
  <si>
    <t>Al periodo se alcanzó la meta programada, con acciones de mantenimietno en óptimas condiciones de funcionamiento los sistemas de alcantarillado, saneamiento  y desagüe, mediante la realización de trabajos permanentes de mantenimiento preventivo y correctivo de la red secundaria de drenaje, así mismo desazolvar la red secundaria de drenaje y sus accesorios.</t>
  </si>
  <si>
    <t>La meta física programada se cumple al 100%; la atención del barrido 1,387,372m²; deshierbe 2,614m², sin embargo los recursos remanentes al periodo refieren lo destinado a la contratación del mantenimiento de los parques y áreas verdes en la Alcaldía, así como remanentes del pago de sueldos y salarios una vez realizado el pago de nómina sun</t>
  </si>
  <si>
    <t xml:space="preserve"> Relacionada con un incremento en la meta programada al periodo, derivado de la oportuna adquisición de materiales para el cumplimiento al balizamiento horizontal  (vehicular, peatonal) y señalización vertical, asÍ como a las demandas ciudadanas quienes requirieron de intervención de gestión.  aunado a esto no fue posible devengar mediante obra por contrato lo relacionado con los proyectos de "Balizamiento de vialidades secundarias en la Alcaldía Miguel Hidalgo" y "Creación, mantenimiento y rehabilitación de ciclovías en la Alcaldía Miguel Hidalgo",  asi como la compra de materiales para construcción en apoyo a las acciones que se realizan en esta Actividad.  </t>
  </si>
  <si>
    <t>Variación relacionada con los recursos no devengados al periodo, relacionados con la adquisición de material de construccion y material electrico, mantenimiento menor de inmuebles y mantenimiento a maquinarias. Asímismo se identifican recursos no comprometidos, destinados a cubrir el pago de sueldo y salarios</t>
  </si>
  <si>
    <t>Se registran acciones de renovación de guarniciones y banquetas en las siguientes ubicaciones: José moran Núm. 116  Col. San Miguel Chapultepec, Emerson Núm.228 Col. Polanco, Victoriano Cepeda Núm 27 Col. Observatorio, calle General Enrique Torroella Núm.58 Col. Daniel Garza. Lo anterior se debe a que se no se programaron las metas fisicas para la preinversión 2019, lo que indica que se registran alcances de obra sin la debida programación. en este sentido no se devengaron los recursos totales al periodo.</t>
  </si>
  <si>
    <t>se da atención a multiples demandas ingresadas a traves del Centro de Servicios y Atencion Ciudadana, en los programas "Diario contigo", "Enchulame la colonia",  por recorridos del Alcalde, por solicitudes de otras áreas las cuales se atienden a la brevedad,  con el objeto de brindar atencion oportuna y eficiente en todos los servicios de bacheo con  la finalidad de mantener en buenas condiciones  la superficie de rodamiento  para evitar accidentes y conflictos viales.</t>
  </si>
  <si>
    <t>Al periodo se realizaron trabajos de mantenimiento menor a espacios públicos con acciones de rehabilitación al equipamiento urbano como puentes peatonales en sus escalones, descansos y barandales, fuentes ornamentales en su instalaciones eléctricas, hidrosanitarias y espejos de agua, áreas de juegos infantiles, parques de bolsillo, a protecciones metálicas viales en camellones y banquetas de acceso a planteles educativos, reparaciones parciales de banquetas y guarniciones, pintura de fachadas para el borrado de grafitti, retiros de escombros de la vía pública, con el proposito de brindar una mejor imagen urbana</t>
  </si>
  <si>
    <t>Relacionado con las metas misma que no fueron alcanzadas, toda vez que se reportaron en dictaminación de la asignación de los recursos, así como recursos no devengados en su totalidad, relacionados con la adquisición de material diverso para construcción, asi como la compra de equipo industrial, aunado a ello el proyecto de obra por contrato relacionado con "Rehabilitación de la Infraestructura de Agua Potable en la Alcaldía Miguel Hidalgo".</t>
  </si>
  <si>
    <t>Identificada con recursos no devengados al periodo, relacionado con la compra de material eléctrico, mantenimiento menor de inmuebles y la adquisición de vehiculos que brindaran servicios públicos. aunado a ello el proyecto de inversión de obra por contrato relacionado con el "Mejoramiento del Alumbrado Público en la Alcaldía Miguel Hidalgo"</t>
  </si>
  <si>
    <t xml:space="preserve">Variación relacionada con la nula promacion tanto de metas como de la asignación de recursos, toda v ez que al cierre del periodo la Dirección General de Obras notificó la autorización de 214 proyectos MIDS, ante la Secretaría de Bienestar, asi como aquellos recursos asignado con Prespuesto Participativo, por lo que no se reportó avance en el mismo. </t>
  </si>
  <si>
    <t>Al periodo se registra un incremento en los servicios médicos proporcionados en las clinicas veterinas, y espacios donde se prestaron servicios de forma másiva.  En cuanto a recursos no devengados, no fue posible comprometer la totalidad de recursos de ingresos autogenerados, toda vez que estos dependen del nivel de captación para su ejecución, y clasificación adecuada para su gasto.</t>
  </si>
  <si>
    <t>Se registran servicios funerarios brindado en las 4 Capillas de Velación con las que cuenta la Alcaldía, de las cuales 3 capillas se localizan en el interior del Panteón Civil Dolores  y una Capilla de Velación del Panteón Sanctorum, no obstante nmo fue posible comprometer la totalidad de lo srecursos asignados en la actividad, toda vez qye actualmente se presentan proyectos de inversión para llevar a cabo la compra de equipo administrativo, muebles de oficina, entre otros</t>
  </si>
  <si>
    <t>En la variación de los recursos devengados se identifican recursos no comprometidos, destinados a cubrir el pago de sueldo y salarios, así como los recursos sin devengar relacionados con el suministro de agua tratada para uso exclusivo de los panteones</t>
  </si>
  <si>
    <t>Se reporta un incremento en el cumplimiento de las metas, derivado de las diversas acciones con las que cuenta la Alcaldía, tales como miércoles ciudadano, enchulame la colonia y dario contigo, eventos donde se realizan diversas actividades como servicios médicos, servicios urbanos, entre otros. Se identifican recursos no comprometidos, destinados a cubrir el pago de sueldos y salarios</t>
  </si>
  <si>
    <t xml:space="preserve">No se registran acciones realizadas al periodo, con relación al mantenimiento mayor a espacios deportivos en la demarcación, toda vez que aún se encuentra en revisión. El avance presentado se vincula con las acciones realizadas en la construcción de arcotecho en el Deportivo Parque Lira. En cuanto a los recursos devegados, solo se reportaron aquellos relacionados con los sueldos y salarios de los funcionarios ligados las actividades que se reportan en esta apartado. </t>
  </si>
  <si>
    <t>No se programaron metas, ni recursos a ejercer al periodo, es decir,  no se registran acciones realizadas con relación al mantenimiento mayor a la infraestructura cultural de la demarcación, toda vez que se revisan los trabajos que requieren los inmuebles.</t>
  </si>
  <si>
    <t>Al periodo se realizaron 4 acciones con presupuesto de la Alcaldía Miguel Hidalgo y 11 que fueron patrocinados por instituciones como SCCDMX, INBAL, INJUVE, SEMAR Y SEDENA</t>
  </si>
  <si>
    <t>Se realizaron acciones tendientes a obra por contrato, sin embargo, estas no fueron programadas desde Anteproyecto, por lo que se identifica alcances de obra sin la debida programación. Relacionado con los recursos devengados para obras por contrato, sin embargo lo relacionado con obras con administración (diferente al capitulo de gasto 6000) no presenta avance al periodo.</t>
  </si>
  <si>
    <t xml:space="preserve">Se identifican al periodo acciones realiadas con los recursos materirles y humanos con los que se cuenta, derivado que al periodo no ha sido posible erogar recursos que se tienen considerados, toda vez que actualmente se encuentra en proceso la adecuación  de los recursos para atender acciones relacionadas con las funciones que realiza ésta área de nueva creación. </t>
  </si>
  <si>
    <t>Relacionado con los recursos financieros se identifica la omisión en su ejecución relacionado con el pago de sueldos y salarios de la nómina, así como el suministro de bienes y servicios tales como mantenimiento a equipo médico, servicio de limpieza, de jardinería, material de enseñanza, entre otros</t>
  </si>
  <si>
    <t>Se identifican recursos no comprometidos, destinados a cubrir el pago de sueldos y salarios</t>
  </si>
  <si>
    <t>No se programaron metas al periodo, sin embargo se identifican recursos no comprometidos al periodo, relacionado con el pago de sueldos y salarios de la nómina sun, así como arrendamientos y papelería administrativa</t>
  </si>
  <si>
    <t>Al periodo no ha sido posible utlizar la totalidad de los recursos programados, asi como un bajo avance en el cumplimiento de las metas programadas al periodo, toda vez que esta área como nueva creación requiere la adecuación de los reucrso para enfocar los recursos a adquirir con sus acciones que como área considera.</t>
  </si>
  <si>
    <t>Al tercer trimestre alcanzó su meta, no omitiendo que el recinto conocido como el Aviario Abraham Lincoln se encontraba cerrado al público por diversas acciones de mantenimiento en general. Así mismo la Clínica Veterinaria Miguel Hidalgo y Clínica Veterinaria Parque Salesiano continúa con horario reducido vespertino por falta de personal médico en dicha jornada.</t>
  </si>
  <si>
    <t>Los servicios funerarios que se ofrecen en las tres capillas del panteón dolores y una en el panteón sanctorum se han brindado 156 servicios funerarios, 163 servicios de traslados de cuerpos en carrosas, 156 servicios en salas de velación, 44 apoyos de autobús para los familiares y 176 donaciones de ataúdes, cabe mencionar que 31 servicios se proporcionaron de manera gratuita a través de un estudio socioeconómico</t>
  </si>
  <si>
    <t>La variación se debe a que gracias a las jornadas de salud que se han realizado en las diferentes colonias de la alcaldía, la población ha respondido satisfactoriamente y asisten a las mismas con la finalidad de atenderse, lo cual ha contribuido a que las metas programadas se superen</t>
  </si>
  <si>
    <t>La variación se debe a que derivado de la gran participación por parte de los habitantes de la alcaldía en las actividades deportivas, se han realizado un mayor número de eventos de los programados.</t>
  </si>
  <si>
    <t>Variación relacionada con el ligero avance al tercer trimestre del año, mismo que debería estar concluido al periodo en un porcentaje del 100%, como consecuencia de la autorización de los proyectos de obra pública, relacionado con recursos de credito (deuda), los cuales representa el 90% y eo 10% con recursos fiscales de las metas a considerar en el año</t>
  </si>
  <si>
    <t>No se programaron metas, ni recursos a ejercer al periodo</t>
  </si>
  <si>
    <t>La variación obedece a que los habitantes de la alcaldía participan cada vez más en los eventos culturales que se organizan en los diferentes espacios públicos de la demarcación</t>
  </si>
  <si>
    <t>Variación relacionada con recursos del fondo de Aportaciones para la infraestructura Social (FAIS) que al día de hoy no cuenta con el visto bueno de la Secretaría de Bienestar y por ende su avance</t>
  </si>
  <si>
    <t>Sin contar con recursos al periodo y contando solo con capital humano y materiales, se realizaron diversas actividades como las "Jornadas de Regreso a Clases", la realización del "Operativo de Mujeres Unidas MH", entregando folletería en prevención de la violencia intrafamiliar. Así mismo se realizó la acción #MHtPreviene, Cliclos de Cine Debate Incluyente MH, Mercado Incluyente MH, aunado a ello las actividades de acompañamiento con el Alcalde en los Miércoles Contigo</t>
  </si>
  <si>
    <t>La variación se debe a que la demanda de servicios se ha elevado, la participación de los adultos mayores se ha incrementado, por lo cual las metas programadas se han superado</t>
  </si>
  <si>
    <t>Debido a que no se había tomado la decisión de qué centros de infraestructura social se atenderán, se da atención al mantenimiento, construcción y rehabilitación del inmueble ubicado en lago ceneguen número 130 colonia argentina antigua</t>
  </si>
  <si>
    <t>Con el apoyo de los integrantes de la comunidad escolar con el servicio de atención integral en los Centros de Desarrollo Infantil de la Alcaldía Miguel Hidalgo, se benefició a mujeres y hombres (infantes, madres y padres de familia), integrantes de la comunidad escolar con el servicio de atención integral en los cuales 992 niñas y niños, de ello 457 son mujeres y 535 son hombres</t>
  </si>
  <si>
    <t>La variación obedece a que los servicios que  proporcionan se han incrementado debido a la demanda ciudadana, superando las metas programadas y beneficiando a la población un alto índice de marginalidad y vulnerabilidad de la alcaldía</t>
  </si>
  <si>
    <t>Se realizaron 1,998 vinculaciones laborales en los Programas de Diario Contigo, Seguro Contigo y Miércoles Contigo y directamente desde las oficinas. Se otorgó el beneficio del programa social la empleadora a 7,878 personas, logrando con esto apoyar a los miguel hidalguenses a tener un apoyo económico que les permita tener una mejor calidad de vida, fomentando el empleo</t>
  </si>
  <si>
    <t>A cargo de la Comisión de Seguridad Ciudadana, se promovió la instalación del sistema de alarmas vecinales, así como también se llevaron a cabo las solicitudes enviadas por CESAC para instalación de las mismas. En este trimestre se instalaron en julio 221, agosto 161 y septiembre 252, un total de 634 alarmas vecinales instaladas, beneficiando a una población de 2,536 personas, asi mismo se colocaron en el mes de julio 209, agosto 289 y septiembre 130, un total de 628 placas de cuadrante en diferentes colonias de la Alcaldía</t>
  </si>
  <si>
    <t>Como responsable de la prevención y revisión de puntos críticos para hacer frente a eventualidades, a cargo de la Dirección Ejecutiva de Protección Civil y Resiliencia, se trabaja en dos vertientes, en acciones preventivas y de atención directa, en este sentido, al periodo se realizaron las siguientes acciones: 1,589 emergencias atendidas, 1,457 servicios hospitalarias, en materia de prevención se llevaron a cabo 30 sesiones de capacitación</t>
  </si>
  <si>
    <t>Al periodo destaca la notificación del diseño de un software que permitirá realizar un empadronamiento de todos los comercios en vía pública de la Alcaldía, a través de esquemas tecnológicos que permita conocer de manera precisa todos los datos en relación al comercio.</t>
  </si>
  <si>
    <t>Se desarrollan talleres de agricultura urbana con usuarios de cada huerto, se capacita en creación de semilleros, preventivos, siembra directa o indirecta, plagas, elaboracón de composteros, taller de kokedamas, se regalan las hortalizas cosechadas a los usuarios que participan en el cuidado de las mismas</t>
  </si>
  <si>
    <t>Las acciones realizadas por laDirección de Fomento Económico han sido las de promover la creación de más cooperativas con la Segunda Etapa de FOCOFESS y así impulsar la creación de más MyPES, aún se cuenta con las cooperativas atendidas en el periodo pasado, sin embargo, con las nuevas disposiciones del STyFE, se tuvo un incremento del 100% con respecto a la anterior en el segundo periodo del FOCOFESS 2019. Se han constituido 16 empresas y se encuentran en proceso 50 más por parte del STyFE</t>
  </si>
  <si>
    <t>Como responsable el Área de Servicios Urbanos, reporta al periodo una meta superior a la programada, beneficiando a los 381,583 habitantes que residen en la Alcaldía más la población flotante que diariamente converge en la misma. Al periodo se registra un incremento en las metas alcanzadas contra las programadas, debdo al incremento en la recolección por los programas y opertaivos diarios de servicios urbanos que se llevan a cabo en coloias de la demarcación</t>
  </si>
  <si>
    <t>Se realizaron trabajos de rehabilitación del sistema de drenaje en la vecindad de Tepetates, Av. México Tacuba no. 144, Col. Anahuac 1, Callejón San Juanico, entre calle Carrillo Puerto y Lago Wam, Lago Erne entre Lago Naur y Lago Ginebra colonia Pensil, Lago Ness entre Lago Salado y Lago San Pedro Colonia Pensil, 3ra cerrada de Lago Erne entre Lago Erne, Gobernado Ignacio Esteva</t>
  </si>
  <si>
    <t>Se reporta el barrido de 2,050,092 m2; deshierve de 6,258m2; destoconado de 179 piezas; papeleo 747,468m2; recolección y traslado de desechos 6,027m2; derribo de sujetos forestales secos o en riesgo 656pza; poda de sujetos forestales 12,673pza; poda de raices 294pza; poda de cesped 589,127m2; poda de setos 43,375m2; plantación de árboles 349pza; plantación de ornamentales 30,821pza</t>
  </si>
  <si>
    <t>La Dirección General de Obras reporta avances relacionados con trabajos de balizamiento para la rehabilitación de ciclovías de la demarcación territorial, con acciones como aplicación de esmalte blanco; suministro y aplicación de pintura reflejante (microesferas); suministro y aplicación de pintura de esmalte traflex y reflejante, suministro de pictograma de bicicleta, suministro y colocación de boya metálica</t>
  </si>
  <si>
    <t>Las acciones realizadas al periodo, permiten dar la continuidad a los trabajos para la construcción del nuevo edificio de la Alcaldía</t>
  </si>
  <si>
    <t>A cargo de la Dirección General de Obras, se reportan trabajos de renovación de banquetas y guarniciones en las calles de General José Morán, calle Emerson, Victoriano Cepeda y calle General Enrique Torroella</t>
  </si>
  <si>
    <t>No se programaron metas y acciones al periodo.</t>
  </si>
  <si>
    <t>Cabe destacar que al periodo se habían considerado acciones con recursos de crédito, sin embargo, no fue posible su realización, toda vez que la SHCP como encargada de autorizar la integración de la Carpeta de Inversión, notificó que el proyecto relacionado con la onservación y Rehabilitación en Vialidades Secundarias no cimplió con los lineamientos para su integración, por lo que fué necesario reclasificar estos recursos con otro tipo de recursos (fondos fiscales)</t>
  </si>
  <si>
    <t>Se realizaron trabajos de mantenimiento menor a espacios públicos con acciones de rehabilitación al equipamiento urbano como puentes peatonales en su escalones, descansos y barandales, fuentes ornamentales en su instalaciones eléctricas, hidrosanitarias y espejos de agua, áreas de juegos infantiles, parques de bolsillo, a protecciones metálicas viales en camellones y banquetas de acceso a planteles educativos, reparaciones parciales de banquetas y guarniciones, pintura de fachadas para el borrado de grafitti, retiros de escombros de la vía pública</t>
  </si>
  <si>
    <t>A través de la coordinación del área de Servicios Urbanos, se organizaron equipos para llevar a cabo los trabajos de conservación, mantenimiento y reparación de la red secundaria de agua potable, empleando materiales de buena calidad y equipos eficientes, llevando a cabo una supervisión constante.</t>
  </si>
  <si>
    <t>La Dirección General de Obras informó un nulo avance derivado de la situación actual, toda vez que la empresa ganadora contratada para realizar mejoramiento del alumbrado público en av. Ingenieros militares presenta retraso de obra, no imputables a la empresa, debido a que vecinos de la localidad requieren revisar las acciones se pretenden realizar y acordar las necesidades reales en cuanto al rubro presente y las características de las luminarias a colocar</t>
  </si>
  <si>
    <t>La entrada en vigor de la nueva normatividad publicada por la Secretaría de Bienestar, para los recursos del Fondo de Aportaciones para la Infraestructura Social (FAIS) y el registro de las Matrices de Inversión para el Desarrollo Social (MIDS), han impedido el pago de obras realizadas, afectando el cumplimiento de la meta programada al periodo</t>
  </si>
  <si>
    <t>Se atendieron a usuarios para otorgar los servicios funerarios, mejorando las instalaciones para brindar un mejor servicio a la población en la demarcación, cabe destacar el suministro de agua tratada en las llaves y cisternas que permiten a los visitantes realizar el cambio de ofrendas florales</t>
  </si>
  <si>
    <t>La acciones realizadas se llevan por las siguientes áreas: Comunicación Social; mediante la difusión de acciones de la Alcaldía con materiales impresos en el área, Modernización Administrativa;servicios de fibra óptica para el fortalecimiento de las comunicaciones y una nueva infraestructura a través de telefonía por VoIp, Subdirección de Participación Ciudadana; se realizaron 94 asambleas participativas, 52 talleres de formación e información, 198 consultas ciudadanas y 25 eventos de audiencias públicas en el programa de "Miércoles contigo"</t>
  </si>
  <si>
    <t>Se atendieron a los usuarios asistentes en la Alcaldía y por otros medios electrónicos, proporcionando asesorías en materia jurídica, así como en el seguimiento de los establecimientos que han generado alguna clausura, así como la implementación de un cuerpo de reacción inmediata que atiende la función de documentar denuncias, violaciones e infracciones en materia de uso de suelo, construcciones, establecimientos mercantiles, estacionamientos públicos</t>
  </si>
  <si>
    <t>Las acciones realizadas se presentan de carácter permanente, tales como el registro de información de las adquisiciones que se llevan a cabo, mismas que pasan por un proceso de contratación por parte de la Subdirección de Recursos Materiales y Servicios, así como las actividades adminsitrativas realizadas por la Subdirección de Capital Humano para el pago de sueldos y salarios de las nóminas sun, eventuales, nómina 8, honorarios, etc.</t>
  </si>
  <si>
    <t>Variación relacionada con la demanda ciudadana por acceder a los servicios que proporciona el CESAC, por lo que este factor es variable dependiendo en gran medida de la ciudadania y sus necesidades de información</t>
  </si>
  <si>
    <t>La UDR brinda servicios de especialidades y rehabilitación como son: traumatología y ortopedia, neuropediatría, odontopediatría, neuropsicología, medicina integral y rehabilitación, terapias psicológicas, de lenguaje, de apoyo aducativo, fisica y ocupacional, de igual manera brinda servicios odontológicos, estudios de gabinete, electromiografías y electroencefalogramas, generando de esta manera un total de 10,196 personas atendidas en las especialidades que cada una requiera.</t>
  </si>
  <si>
    <t>Avance financiero 
(Ejercido)</t>
  </si>
  <si>
    <t>Montos asignados para el cumplimiento de las metas (Modificado)</t>
  </si>
  <si>
    <t>En materia de salud se realizaron 503 Jornadas Médicas en la Alcaldía Miguel Hidalgo, en las colonias: Anáhuac, Anáhuac I, Argentina Antigua, Escandón, Nextitla, Pensil, Plutarco Elías Calles, Popotla, Reforma Pensil, San Diego Ocoyoacac, San Lorenzo Tlaltenango, Tacuba, Huichapan, Lomas de Bezares, Tlaxpana, etc.
Se dió atención a 18,291  personas, brindando un total de 35,910 servicios</t>
  </si>
  <si>
    <t>A cargo de la Dirección General de Obras se realiza el mantenimiento mayor en inmuebles educativos, con lo que se garantiza que el número de egresados sea igual al número de ingresos en los planteles de educación básica, contando con infraestructura adecuada para la correcta impartición de clases. En este sentido, se registran acciones de mantenimiento mayor a escuelas.</t>
  </si>
  <si>
    <t>Se realizaron jornadas de prevención de la violencia intrafamiliar y todo tipo de violencia, por lo que en acciones de acompañamiento con el alcalde con "Miércoles contigo" y "Polígonos de seguridad" con la participación de la Secretaría de Mujeres (Lunas) y la Comisión de Derechos Humanos atendiendo a personas y ofreciendo el acompañamiento o asesorías a víctimas de violencia a la población de la demarcación de la Alcaldía Miguel Hidalgo</t>
  </si>
  <si>
    <t>A cargo de la Comisión de Seguridad Ciudadana, en el trimestre octubre-diciembre se instaló un total de 851 alarmas vecinales; 465 en octubre, 274 en noviembre y 112 en diciembre, esto benefició a 3,404 personas. Se realizaron 19 actividades lúdicas beneficiando a un total de 2017 alumnos. Se llevaron a cabo 73  recorridos con la finalidad de realizar el análisis sobre las problemáticas de las colonias</t>
  </si>
  <si>
    <t>Durante el periodo enero-diciembre del 2019 se alcanzó la meta modificada, beneficiando a los 381,583 habitantes que residen en la alcaldía Miguel Hidalgo más la población flotante que diariamente converge en la misma. Para lograr dicha meta se contó con 231 vehículos recolectores de residuos sólidos de diferentes tipos, lo que permite recolectar aproximadamente 750 toneladas/día.</t>
  </si>
  <si>
    <t>De conformidad con las acciones reportadas por la Subdirección de Infraestructura Pública, de la Dirección General de Obras, se realizaron trabajos de servicio de mantenimiento, conservación y rehabilitación de varios inmuebles públicos de la infraestructura de la Alcaldía.</t>
  </si>
  <si>
    <t>Se llevó a cabo la realización de la rehabilitación de un Centro de Desarrollo Social al interior del Parque CANEGUIN, acciones realizadas con el fin de dotar de espacios de desarrollo social en pro de los visitantes del parque</t>
  </si>
  <si>
    <t>A cargo de la Dirección General de Obras, se reportan trabajos de renovación de banquetas y guarniciones en las calles de General José Morán, calle Emerson, Victoriano Cepeda y calle General Enrique Torroella. Dentro de esta actividad se registran los avances de obra en los comités Chapultepec Morales, Chapultepec Polanco, Torres Toreo, Loma Hermosa, Lomas Altas, Lomas de Sotelo, Manuel Ávila Camacho y la Unidad habitacional en Marina Nacional</t>
  </si>
  <si>
    <t>Se realizaron trabajos de mantenimiento mayor a mercados públicos, con la finalidad de hacer crecer la economía de las familias que laboran en los distintos mercados, y mejorar la atención a los consumidores que asisten a los inmuebles. Con recursos provenientes de la secretaría de desarrollo económico se atendieron los mercados Argentina y Tacuba</t>
  </si>
  <si>
    <t>Se organizaron equipos para llevar a cabo los trabajos de conservación, mantenimiento y reparación de la red secundaria de agua potable. La Dirección General de Obras, llevó a cabo trabajos preliminares de demolición de carpeta de concreto asfáltico, excavación, suministro de tubería  de alta densidad de 15 cm, suministro y colocación de válvula de paso, se hace relleno de tepetate, se suministra y coloca la carpeta asfáltica.</t>
  </si>
  <si>
    <t>La Dirección general de Gobierno, como área encargada de los trámites que se realizan en los panteones públicos a cargo de la Alcaldía. Se atendieron a usuarios para otorgar los servicios funerarios, mejorando las instalaciones para brindar un mejor servicio a la población en la demarcación, cabe destacar el suministro de agua tratada en las llaves y cisternas que permiten a los visitantes realizar el cambio de ofrendas florales y la adquisición de equipo para el crematorio del Panteón Civil Dolores.</t>
  </si>
  <si>
    <t>La acciones realizadas se llevan por las siguientes áreas: Comunicación Social; mediante la difusión a través de materiales que se generaron e imprimieron en el área para dar difusión a acciones de la Alcaldía. Modernización Administrativa; servicios de fibra óptica para el fortalecimiento de las comunicaciones y una nueva infraestructura a través de telefonía por VoIp, Subdirección de Participación Ciudadana; se realizaron Asambleas Participativas, mediante las cuales se trataron temas y controversias de interés común de los vecinos de las colonias, en las que se logró dar solución a conflictos vecinales. Se realizaron talleres de formación e información, consultas ciudadanas y eventos de audiencias públicas en el programa de "Miércoles contigo"</t>
  </si>
  <si>
    <t>Se atendieron a los usuarios asistentes en la Alcaldía y por otros medios electrónicos, proporcionando asesorías en materia jurídica, así como en el seguimiento de los establecimientos que han generado alguna clausura por no cumplir con los lineamientos para operar. Así mismo se llevó a cabo la creación de la "Gendarmería de Uso de Suelo", implementación de un cuerpo de reacción inmediata que atiende la función de documentar denuncias, violaciones e infracciones en materia de uso de suelo, construcciones, establecimientos mercantiles y estacionamientos públicos, apoyados con la adquisición de motocicletas eficientando los servicios y tareas de supervisión de establecimientos mercantiles, así como verificaciones de obras.</t>
  </si>
  <si>
    <t>Se atendieron 2,046 emergencias urbanas y en atención Pre hospitalaria se atendieron 1,703 servicios. Se llevaron a cabo 1,169 evaluación de vivienda, Se llevaron a cabo 51 sesiones de capacitación, lo que benefició a 1,264 personas y 92 simulacros, en total se beneficiaron 23,713 personas.</t>
  </si>
  <si>
    <t>Las acciones realizadas se presentan de carácter permanente, tales como el registro de información de las adquisiciones que se llevan a cabo, mismas que pasan por un proceso de contratación por parte de la Subdirección de Recursos Materiales y Servicios, así como las actividades administrativas realizadas por la Subdirección de Capital Humano para el pago de sueldos y salarios de las nóminas son, eventuales, nómina 8, honorarios, etc.
Con estas acciones se pueden acceder a la compra de bienes y servicios que las áreas operativas realizan de manera directa con la población.</t>
  </si>
  <si>
    <t>A cargo del CESAC, se recibe, informa, registra y gestionan solicitudes respecto a servicios públicos que se ofrecen, es decir, es la encargada de coordinar las actividades inherentes a la Orientación, Información, Recepción, Integración, Registro, Gestión y entrega de documentos relacionados don las solicitudes de servicios públicos prestado por la Alcaldía Miguel Hidalgo.
Cabe destacar que al cierre del año, el total de solicitudes ingresadas al CESAC, por cualquiera de los medios utilizados fueron superiores, derivado de la demanda, por lo que las áreas encargadas de atenderlas se vieron superadas en cuanto a su atención, sin embargo, quedaron pendientes y serán atendidas el inicio del próximo año.</t>
  </si>
  <si>
    <t>Por una parte, el área de servicios urbanos reporta acciones tendientes en mantenimiento en los trabajos de desazolve, mismo que resultó positivo y sustancial para disminuir el rezago de las peticiones ciudadanas que habían ingresado en el año, con el propósito de mantener en óptimas condiciones de funcionamiento los sistemas de alcantarillado, saneamiento y desagüe, mediante la realización de trabajos permanentes de mantenimiento preventivo y correctivo de la red secundaria de drenaje, así mismo desazolvar la red secundaria de drenaje y sus accesorios para tener un rápido y oportuno desalojo de aguas negras y pluviales.</t>
  </si>
  <si>
    <t>A cargo del Área de Servicios Urbanos, en materia de áreas verdes se reporta el barrido de 2,050,092 m2, deshierbe de 6,258 m2, destoconado de 179 piezas, papeleo 747,468 m2, recolección y traslado de desechos 6,027 m2, derribo de sujetos forestales secos o en riesgo 656 pza., poda de sujetos forestales 12,673 pza., poda de raíces 294 pza., poda de césped 589,127m2, poda de setos 43,375 m2, plantación de árboles 349 pza., plantación de ornamentales 30,821 pza.</t>
  </si>
  <si>
    <t>Derivado de las constantes evaluaciones oculares a cargo de la Subdirección de Servicios Urbanos, se ejecutan trabajos de balizamiento horizontal (vehicular y peatonal) así como la señalización vertical, se brinda la atención a las demandas ciudadanas captadas a través del CRM, así mismo como las que son captadas dentro de los programas denominados "Diario Contigo", "Enchúlame Mi Colonia"</t>
  </si>
  <si>
    <t>Acciones relacionadas con el mantenimiento de la carpeta asfáltica, se atendieron 85,492.28 metros cuadrados. Estas acciones benefician a los usuarios de las colonias Lomas de Sotelo, Casa de Moneda, Ingenieros Militares, Gutenberg, Agricultura, Anáhuac Colegio Salesiano, Anáhuac II, Laguna de Tamajagua, Laguna de San Cristóbal, Goethe, Herodoto, Bosque de las Lomas, Escandón I y II, Granada, Irrigación, Loma Hermosa, Modelo Pensil, Molino del Rey, etc.</t>
  </si>
  <si>
    <t>Se realizaron acciones tendientes a la recuperación de espacios, con la finalidad de que estos sean apropiados por los ciudadanos y de este modo se garantice una mejora de la imagen urbana de la demarcación. Para tal fin, los trabajos de mantenimiento se realizaron con acciones de rehabilitación de puentes peatonales en sus escalones, descansos y barandales, fuentes ornamentales en su instalación eléctrica, hidrosanitaria y espejos de agua</t>
  </si>
  <si>
    <t>Con el  apoyo del área de Servicios Urbanos se proporcionó el mantenimiento correctivo y preventivo a la red de alumbrado público en vías secundarias de la alcaldía Miguel Hidalgo. Se atienden entre otros medios demandas ciudadanas señaladas con un número de folio que es asignado por el área de CESAC, en las que se requiere la reparación de luminarias (fundidas, intermitentes, reconexión de líneas de alimentación, activación de circuito, etc.)</t>
  </si>
  <si>
    <t>Al cierre del año, se ejercieron recursos federales del fondo de Aportaciones para la Infraestructura Social (FAIS), relacionado con el mejoramiento de 14 viviendas, beneficiadas con apoyos para 210 proyectos asociados a la construcción y remodelación de cuartos de dormitorios, cocinas, baños y drenaje, agua potable y calentadores solares, así mismo se llevaron acciones de mejoramiento de vivienda en situación precaria.</t>
  </si>
  <si>
    <t>Al cuarto trimestre se sobrepasó la meta establecida. En materia veterinaria adscrita a la Dirección Ejecutiva de Servicios Urbanos, se realizaron acciones de consulta, vacunación antirrábica, curación y cirugías, diagnósticos y consultas médicas. Se realizaron talleres de tenencia responsable de perros y gatos. En el Aviario Abraham Lincoln se dieron pláticas sobre el cuidado de las aves. La unidad móvil de vacunación ofreció la esterilización canina y felina son costo, además de entregar bolsas biodegradables</t>
  </si>
  <si>
    <t>Al cierre del año se proporcionaron 414 servicios, que consistieron en: 394 carrozas, 356 salas de velación, 113 apoyos para ómnibus de acompañamiento y 428 donaciones de ataúd</t>
  </si>
  <si>
    <t>La Dirección General de Obras efectuó trabajos de mejoramiento a los espacios deportivos, mediante obra por contrato se atendieron los siguientes deportivos: Deportivo Parque Lira, enfocado a la Albarca, Deportivo en el interior Unidad Habitacional Lomas de Sotelo 1K, Colonia Lomas de Sotelo, Tláloc, Col. Tlaxpana, con la realización de Arco techos.</t>
  </si>
  <si>
    <t>La UDR brinda servicios de especialidades y rehabilitación como son: traumatología y ortopedia, neuropediatría, odontopediatría, neuropsicología, medicina integral y rehabilitación, terapias psicológicas, de lenguaje, de apoyo educativo, física y ocupacional, de igual manera brinda servicios odontológicos, estudios de gabinete, electromiografías y electroencefalogramas, generando de esta manera un total de 10,196 personas atendidas en las especialidades que cada una requiera.</t>
  </si>
  <si>
    <t>Entre las acciones más destacadas en los 19 CENDIS a cargo de la Alcaldía Miguel Hidalgo, se encuentran actividades pedagógicas; servicios médico preventivo, de trabajo social, de psicología a los menores inscritos, otorgando así el bienestar físico, emocional y social de las niñas y niños, se favorece el adecuado desarrollo psicológico del menor llevando a cabo observaciones, valoraciones y canalización de casos, así como actividades de orientación e información a padres de familia en materia de prevención y sobre todo el servicio de alimentación</t>
  </si>
  <si>
    <t>Destaca el diseño e implementación de un plataforma estadística de control y digitalización Georeferenciación del comercio en Vía Pública, con diseño de un software que permite realizar un empadronamiento de todos los comerciantes, en vía pública dentro de la Alcaldía, a través de esquemas tecnológicos que permite conocer de manera precisa los datos para la correcta toma de decisiones</t>
  </si>
  <si>
    <t>Se desarrollan talleres de agricultura urbana con usuarios de cada huerto, se capacita en creación de semilleros, preventivos, siembra directa o indirecta, plagas, elaboración de composteros, taller de kokedamas, se regalan las hortalizas cosechadas a los usuarios que participan en el cuidado de las mismas</t>
  </si>
  <si>
    <t>Las acciones realizadas por La Dirección de Fomento Económico han sido las de promover la creación de más cooperativas con la Segunda Etapa de FOCOFESS y así impulsar la creación de más MyPES, aún se cuenta con las cooperativas atendidas en el periodo pasado, sin embargo, con las nuevas disposiciones del STyFE, se tuvo un incremento del 100% con respecto a la anterior en el segundo periodo del FOCOFESS 2019. Se han constituido 16 empresas y se encuentran en proceso 50 más por parte del STyFE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</si>
</sst>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0%"/>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0"/>
      <color indexed="8"/>
      <name val="Arial"/>
      <family val="2"/>
    </font>
    <font>
      <u/>
      <sz val="10"/>
      <color theme="10"/>
      <name val="Arial"/>
      <family val="2"/>
    </font>
    <font>
      <sz val="10"/>
      <name val="Arial"/>
      <family val="2"/>
    </font>
    <font>
      <b/>
      <sz val="11"/>
      <name val="Arial"/>
      <family val="2"/>
    </font>
    <font>
      <sz val="11"/>
      <name val="Calibri"/>
      <family val="2"/>
      <scheme val="minor"/>
    </font>
    <font>
      <sz val="8"/>
      <name val="Arial"/>
      <family val="2"/>
    </font>
    <font>
      <sz val="8"/>
      <color theme="1"/>
      <name val="Arial"/>
      <family val="2"/>
    </font>
    <font>
      <sz val="11"/>
      <color indexed="8"/>
      <name val="Calibri"/>
      <family val="2"/>
      <scheme val="minor"/>
    </font>
  </fonts>
  <fills count="5">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E1E1E1"/>
      </patternFill>
    </fill>
  </fills>
  <borders count="3">
    <border>
      <left/>
      <right/>
      <top/>
      <bottom/>
      <diagonal/>
    </border>
    <border>
      <left style="thin">
        <color auto="1"/>
      </left>
      <right/>
      <top/>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s>
  <cellStyleXfs count="9">
    <xf numFmtId="0" fontId="0" fillId="0" borderId="0"/>
    <xf numFmtId="0" fontId="4" fillId="2" borderId="0" applyNumberFormat="0" applyFill="0" applyBorder="0" applyAlignment="0" applyProtection="0">
      <alignment vertical="top"/>
      <protection locked="0"/>
    </xf>
    <xf numFmtId="0" fontId="5" fillId="2" borderId="0"/>
    <xf numFmtId="0" fontId="2" fillId="2" borderId="0" applyFont="0" applyFill="0" applyBorder="0" applyAlignment="0" applyProtection="0"/>
    <xf numFmtId="0" fontId="1" fillId="2" borderId="0"/>
    <xf numFmtId="0" fontId="1" fillId="2" borderId="0"/>
    <xf numFmtId="0" fontId="5" fillId="2" borderId="0"/>
    <xf numFmtId="0" fontId="5" fillId="2" borderId="0"/>
    <xf numFmtId="9" fontId="10" fillId="0" borderId="0" applyFont="0" applyFill="0" applyBorder="0" applyAlignment="0" applyProtection="0"/>
  </cellStyleXfs>
  <cellXfs count="29">
    <xf numFmtId="0" fontId="0" fillId="0" borderId="0" xfId="0"/>
    <xf numFmtId="0" fontId="3" fillId="4" borderId="2" xfId="0" applyFont="1" applyFill="1" applyBorder="1" applyAlignment="1">
      <alignment horizontal="center" wrapText="1"/>
    </xf>
    <xf numFmtId="0" fontId="8" fillId="2" borderId="2" xfId="6" applyFont="1" applyBorder="1" applyAlignment="1" applyProtection="1">
      <alignment horizontal="left" vertical="center" wrapText="1"/>
    </xf>
    <xf numFmtId="14" fontId="8" fillId="2" borderId="2" xfId="7" applyNumberFormat="1" applyFont="1" applyBorder="1" applyAlignment="1" applyProtection="1">
      <alignment horizontal="center" vertical="center" wrapText="1"/>
    </xf>
    <xf numFmtId="14" fontId="8" fillId="2" borderId="2" xfId="6" applyNumberFormat="1" applyFont="1" applyBorder="1" applyAlignment="1" applyProtection="1">
      <alignment horizontal="center" vertical="center" wrapText="1"/>
    </xf>
    <xf numFmtId="0" fontId="4" fillId="2" borderId="2" xfId="1" applyBorder="1" applyAlignment="1" applyProtection="1">
      <alignment horizontal="left" vertical="center" wrapText="1"/>
    </xf>
    <xf numFmtId="14" fontId="8" fillId="2" borderId="2" xfId="6" applyNumberFormat="1" applyFont="1" applyBorder="1" applyAlignment="1" applyProtection="1">
      <alignment horizontal="left" vertical="center" wrapText="1"/>
    </xf>
    <xf numFmtId="0" fontId="8" fillId="2" borderId="2" xfId="6" applyFont="1" applyFill="1" applyBorder="1" applyAlignment="1" applyProtection="1">
      <alignment horizontal="left" vertical="center" wrapText="1"/>
    </xf>
    <xf numFmtId="10" fontId="8" fillId="2" borderId="2" xfId="6" applyNumberFormat="1" applyFont="1" applyBorder="1" applyAlignment="1" applyProtection="1">
      <alignment horizontal="center" vertical="center" wrapText="1"/>
    </xf>
    <xf numFmtId="0" fontId="8" fillId="0" borderId="2" xfId="6" applyFont="1" applyFill="1" applyBorder="1" applyAlignment="1" applyProtection="1">
      <alignment horizontal="left" vertical="center" wrapText="1"/>
    </xf>
    <xf numFmtId="14" fontId="8" fillId="0" borderId="2" xfId="6" applyNumberFormat="1" applyFont="1" applyFill="1" applyBorder="1" applyAlignment="1" applyProtection="1">
      <alignment horizontal="left" vertical="center" wrapText="1"/>
    </xf>
    <xf numFmtId="0" fontId="0" fillId="0" borderId="0" xfId="0" applyAlignment="1">
      <alignment horizontal="center"/>
    </xf>
    <xf numFmtId="0" fontId="3" fillId="4" borderId="2" xfId="0" applyFont="1" applyFill="1" applyBorder="1" applyAlignment="1">
      <alignment horizontal="center" vertical="center" wrapText="1"/>
    </xf>
    <xf numFmtId="0" fontId="0" fillId="0" borderId="0" xfId="0" applyAlignment="1">
      <alignment horizontal="center" vertical="center"/>
    </xf>
    <xf numFmtId="164" fontId="9" fillId="2" borderId="2" xfId="5" applyNumberFormat="1" applyFont="1" applyBorder="1" applyAlignment="1">
      <alignment horizontal="center" vertical="center" wrapText="1"/>
    </xf>
    <xf numFmtId="164" fontId="9" fillId="0" borderId="2" xfId="5" applyNumberFormat="1" applyFont="1" applyFill="1" applyBorder="1" applyAlignment="1">
      <alignment horizontal="center" vertical="center" wrapText="1"/>
    </xf>
    <xf numFmtId="0" fontId="8" fillId="2" borderId="2" xfId="6" applyFont="1" applyBorder="1" applyAlignment="1" applyProtection="1">
      <alignment horizontal="center" vertical="center" wrapText="1"/>
    </xf>
    <xf numFmtId="0" fontId="8" fillId="2" borderId="2" xfId="6" applyFont="1" applyFill="1" applyBorder="1" applyAlignment="1" applyProtection="1">
      <alignment horizontal="center" vertical="center" wrapText="1"/>
    </xf>
    <xf numFmtId="10" fontId="8" fillId="2" borderId="2" xfId="8" applyNumberFormat="1" applyFont="1" applyFill="1" applyBorder="1" applyAlignment="1" applyProtection="1">
      <alignment horizontal="center" vertical="center" wrapText="1"/>
    </xf>
    <xf numFmtId="0" fontId="8" fillId="0" borderId="2" xfId="6" applyFont="1" applyFill="1" applyBorder="1" applyAlignment="1" applyProtection="1">
      <alignment horizontal="left" vertical="top" wrapText="1"/>
    </xf>
    <xf numFmtId="14" fontId="8" fillId="0" borderId="2" xfId="6" applyNumberFormat="1" applyFont="1" applyFill="1" applyBorder="1" applyAlignment="1" applyProtection="1">
      <alignment horizontal="center" vertical="center" wrapText="1"/>
    </xf>
    <xf numFmtId="165" fontId="8" fillId="2" borderId="2" xfId="8" applyNumberFormat="1" applyFont="1" applyFill="1" applyBorder="1" applyAlignment="1" applyProtection="1">
      <alignment horizontal="center" vertical="center" wrapText="1"/>
    </xf>
    <xf numFmtId="10" fontId="8" fillId="0" borderId="2" xfId="8" applyNumberFormat="1" applyFont="1" applyFill="1" applyBorder="1" applyAlignment="1" applyProtection="1">
      <alignment horizontal="center" vertical="center" wrapText="1"/>
    </xf>
    <xf numFmtId="9" fontId="8" fillId="0" borderId="2" xfId="8" applyNumberFormat="1" applyFont="1" applyFill="1" applyBorder="1" applyAlignment="1" applyProtection="1">
      <alignment horizontal="center" vertical="center" wrapText="1"/>
    </xf>
    <xf numFmtId="0" fontId="6" fillId="3" borderId="1" xfId="0" applyFont="1" applyFill="1" applyBorder="1" applyAlignment="1">
      <alignment horizontal="center" vertical="center"/>
    </xf>
    <xf numFmtId="0" fontId="7" fillId="3" borderId="0" xfId="0" applyFont="1" applyFill="1" applyBorder="1" applyAlignment="1">
      <alignment vertical="center"/>
    </xf>
    <xf numFmtId="10" fontId="8" fillId="0" borderId="2" xfId="6" applyNumberFormat="1" applyFont="1" applyFill="1" applyBorder="1" applyAlignment="1" applyProtection="1">
      <alignment horizontal="center" vertical="center" wrapText="1"/>
    </xf>
    <xf numFmtId="165" fontId="8" fillId="0" borderId="2" xfId="8" applyNumberFormat="1" applyFont="1" applyFill="1" applyBorder="1" applyAlignment="1" applyProtection="1">
      <alignment horizontal="center" vertical="center" wrapText="1"/>
    </xf>
    <xf numFmtId="0" fontId="0" fillId="0" borderId="0" xfId="0" applyAlignment="1">
      <alignment vertical="top"/>
    </xf>
  </cellXfs>
  <cellStyles count="9">
    <cellStyle name="Hipervínculo" xfId="1" builtinId="8"/>
    <cellStyle name="Millares 21" xfId="3"/>
    <cellStyle name="Normal" xfId="0" builtinId="0"/>
    <cellStyle name="Normal 2" xfId="6"/>
    <cellStyle name="Normal 2 3" xfId="7"/>
    <cellStyle name="Normal 24" xfId="4"/>
    <cellStyle name="Normal 25" xfId="5"/>
    <cellStyle name="Normal 4" xfId="2"/>
    <cellStyle name="Porcentaje"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676275</xdr:colOff>
      <xdr:row>0</xdr:row>
      <xdr:rowOff>0</xdr:rowOff>
    </xdr:from>
    <xdr:to>
      <xdr:col>16</xdr:col>
      <xdr:colOff>466725</xdr:colOff>
      <xdr:row>3</xdr:row>
      <xdr:rowOff>657225</xdr:rowOff>
    </xdr:to>
    <xdr:pic>
      <xdr:nvPicPr>
        <xdr:cNvPr id="3" name="0 Imagen" descr="MH LOGO OK-01.png"/>
        <xdr:cNvPicPr/>
      </xdr:nvPicPr>
      <xdr:blipFill>
        <a:blip xmlns:r="http://schemas.openxmlformats.org/officeDocument/2006/relationships" r:embed="rId1"/>
        <a:stretch>
          <a:fillRect/>
        </a:stretch>
      </xdr:blipFill>
      <xdr:spPr>
        <a:xfrm>
          <a:off x="22621875" y="0"/>
          <a:ext cx="1133475" cy="657225"/>
        </a:xfrm>
        <a:prstGeom prst="rect">
          <a:avLst/>
        </a:prstGeom>
      </xdr:spPr>
    </xdr:pic>
    <xdr:clientData/>
  </xdr:twoCellAnchor>
  <xdr:twoCellAnchor editAs="oneCell">
    <xdr:from>
      <xdr:col>0</xdr:col>
      <xdr:colOff>0</xdr:colOff>
      <xdr:row>0</xdr:row>
      <xdr:rowOff>0</xdr:rowOff>
    </xdr:from>
    <xdr:to>
      <xdr:col>2</xdr:col>
      <xdr:colOff>752475</xdr:colOff>
      <xdr:row>3</xdr:row>
      <xdr:rowOff>657225</xdr:rowOff>
    </xdr:to>
    <xdr:pic>
      <xdr:nvPicPr>
        <xdr:cNvPr id="4" name="2 Imagen"/>
        <xdr:cNvPicPr>
          <a:picLocks noChangeAspect="1"/>
        </xdr:cNvPicPr>
      </xdr:nvPicPr>
      <xdr:blipFill>
        <a:blip xmlns:r="http://schemas.openxmlformats.org/officeDocument/2006/relationships" r:embed="rId2"/>
        <a:srcRect/>
        <a:stretch>
          <a:fillRect/>
        </a:stretch>
      </xdr:blipFill>
      <xdr:spPr bwMode="auto">
        <a:xfrm>
          <a:off x="0" y="0"/>
          <a:ext cx="2238375"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455083</xdr:colOff>
      <xdr:row>0</xdr:row>
      <xdr:rowOff>0</xdr:rowOff>
    </xdr:from>
    <xdr:to>
      <xdr:col>17</xdr:col>
      <xdr:colOff>10582</xdr:colOff>
      <xdr:row>3</xdr:row>
      <xdr:rowOff>695325</xdr:rowOff>
    </xdr:to>
    <xdr:pic>
      <xdr:nvPicPr>
        <xdr:cNvPr id="2" name="0 Imagen" descr="MH LOGO OK-01.png"/>
        <xdr:cNvPicPr/>
      </xdr:nvPicPr>
      <xdr:blipFill>
        <a:blip xmlns:r="http://schemas.openxmlformats.org/officeDocument/2006/relationships" r:embed="rId1"/>
        <a:stretch>
          <a:fillRect/>
        </a:stretch>
      </xdr:blipFill>
      <xdr:spPr>
        <a:xfrm>
          <a:off x="22415500" y="0"/>
          <a:ext cx="1428749" cy="695325"/>
        </a:xfrm>
        <a:prstGeom prst="rect">
          <a:avLst/>
        </a:prstGeom>
      </xdr:spPr>
    </xdr:pic>
    <xdr:clientData/>
  </xdr:twoCellAnchor>
  <xdr:twoCellAnchor editAs="oneCell">
    <xdr:from>
      <xdr:col>0</xdr:col>
      <xdr:colOff>0</xdr:colOff>
      <xdr:row>0</xdr:row>
      <xdr:rowOff>0</xdr:rowOff>
    </xdr:from>
    <xdr:to>
      <xdr:col>2</xdr:col>
      <xdr:colOff>790575</xdr:colOff>
      <xdr:row>3</xdr:row>
      <xdr:rowOff>695325</xdr:rowOff>
    </xdr:to>
    <xdr:pic>
      <xdr:nvPicPr>
        <xdr:cNvPr id="3" name="2 Imagen"/>
        <xdr:cNvPicPr>
          <a:picLocks noChangeAspect="1"/>
        </xdr:cNvPicPr>
      </xdr:nvPicPr>
      <xdr:blipFill>
        <a:blip xmlns:r="http://schemas.openxmlformats.org/officeDocument/2006/relationships" r:embed="rId2"/>
        <a:srcRect/>
        <a:stretch>
          <a:fillRect/>
        </a:stretch>
      </xdr:blipFill>
      <xdr:spPr bwMode="auto">
        <a:xfrm>
          <a:off x="0" y="0"/>
          <a:ext cx="2238375" cy="6572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1058333</xdr:colOff>
      <xdr:row>0</xdr:row>
      <xdr:rowOff>0</xdr:rowOff>
    </xdr:from>
    <xdr:to>
      <xdr:col>17</xdr:col>
      <xdr:colOff>52918</xdr:colOff>
      <xdr:row>4</xdr:row>
      <xdr:rowOff>0</xdr:rowOff>
    </xdr:to>
    <xdr:pic>
      <xdr:nvPicPr>
        <xdr:cNvPr id="2" name="0 Imagen" descr="MH LOGO OK-01.png"/>
        <xdr:cNvPicPr/>
      </xdr:nvPicPr>
      <xdr:blipFill>
        <a:blip xmlns:r="http://schemas.openxmlformats.org/officeDocument/2006/relationships" r:embed="rId1"/>
        <a:stretch>
          <a:fillRect/>
        </a:stretch>
      </xdr:blipFill>
      <xdr:spPr>
        <a:xfrm>
          <a:off x="21939250" y="0"/>
          <a:ext cx="1778001" cy="751417"/>
        </a:xfrm>
        <a:prstGeom prst="rect">
          <a:avLst/>
        </a:prstGeom>
      </xdr:spPr>
    </xdr:pic>
    <xdr:clientData/>
  </xdr:twoCellAnchor>
  <xdr:twoCellAnchor editAs="oneCell">
    <xdr:from>
      <xdr:col>0</xdr:col>
      <xdr:colOff>0</xdr:colOff>
      <xdr:row>0</xdr:row>
      <xdr:rowOff>0</xdr:rowOff>
    </xdr:from>
    <xdr:to>
      <xdr:col>2</xdr:col>
      <xdr:colOff>743296</xdr:colOff>
      <xdr:row>3</xdr:row>
      <xdr:rowOff>678178</xdr:rowOff>
    </xdr:to>
    <xdr:pic>
      <xdr:nvPicPr>
        <xdr:cNvPr id="3" name="2 Imagen"/>
        <xdr:cNvPicPr>
          <a:picLocks noChangeAspect="1"/>
        </xdr:cNvPicPr>
      </xdr:nvPicPr>
      <xdr:blipFill>
        <a:blip xmlns:r="http://schemas.openxmlformats.org/officeDocument/2006/relationships" r:embed="rId2"/>
        <a:srcRect/>
        <a:stretch>
          <a:fillRect/>
        </a:stretch>
      </xdr:blipFill>
      <xdr:spPr bwMode="auto">
        <a:xfrm>
          <a:off x="0" y="0"/>
          <a:ext cx="2229196" cy="67817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74084</xdr:colOff>
      <xdr:row>0</xdr:row>
      <xdr:rowOff>0</xdr:rowOff>
    </xdr:from>
    <xdr:to>
      <xdr:col>16</xdr:col>
      <xdr:colOff>470960</xdr:colOff>
      <xdr:row>4</xdr:row>
      <xdr:rowOff>0</xdr:rowOff>
    </xdr:to>
    <xdr:pic>
      <xdr:nvPicPr>
        <xdr:cNvPr id="2" name="0 Imagen" descr="MH LOGO OK-01.png"/>
        <xdr:cNvPicPr/>
      </xdr:nvPicPr>
      <xdr:blipFill>
        <a:blip xmlns:r="http://schemas.openxmlformats.org/officeDocument/2006/relationships" r:embed="rId1"/>
        <a:stretch>
          <a:fillRect/>
        </a:stretch>
      </xdr:blipFill>
      <xdr:spPr>
        <a:xfrm>
          <a:off x="22394334" y="0"/>
          <a:ext cx="1476376" cy="751417"/>
        </a:xfrm>
        <a:prstGeom prst="rect">
          <a:avLst/>
        </a:prstGeom>
      </xdr:spPr>
    </xdr:pic>
    <xdr:clientData/>
  </xdr:twoCellAnchor>
  <xdr:twoCellAnchor editAs="oneCell">
    <xdr:from>
      <xdr:col>0</xdr:col>
      <xdr:colOff>0</xdr:colOff>
      <xdr:row>0</xdr:row>
      <xdr:rowOff>0</xdr:rowOff>
    </xdr:from>
    <xdr:to>
      <xdr:col>2</xdr:col>
      <xdr:colOff>847724</xdr:colOff>
      <xdr:row>4</xdr:row>
      <xdr:rowOff>1903</xdr:rowOff>
    </xdr:to>
    <xdr:pic>
      <xdr:nvPicPr>
        <xdr:cNvPr id="3" name="2 Imagen"/>
        <xdr:cNvPicPr>
          <a:picLocks noChangeAspect="1"/>
        </xdr:cNvPicPr>
      </xdr:nvPicPr>
      <xdr:blipFill>
        <a:blip xmlns:r="http://schemas.openxmlformats.org/officeDocument/2006/relationships" r:embed="rId2"/>
        <a:srcRect/>
        <a:stretch>
          <a:fillRect/>
        </a:stretch>
      </xdr:blipFill>
      <xdr:spPr bwMode="auto">
        <a:xfrm>
          <a:off x="0" y="0"/>
          <a:ext cx="2333624" cy="75437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iguelhidalgo.gob.mx/transparencia2019/uploads/archivos/poa_2019_22b.pdf" TargetMode="External"/><Relationship Id="rId1" Type="http://schemas.openxmlformats.org/officeDocument/2006/relationships/hyperlink" Target="http://www.miguelhidalgo.gob.mx/transparencia2019/uploads/archivos/poa_2019_22b.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miguelhidalgo.gob.mx/transparencia2019/uploads/archivos/poa_2019_22b.pdf" TargetMode="External"/><Relationship Id="rId1" Type="http://schemas.openxmlformats.org/officeDocument/2006/relationships/hyperlink" Target="http://www.miguelhidalgo.gob.mx/transparencia2019/uploads/archivos/poa_2019_22b.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iguelhidalgo.gob.mx/transparencia2019/uploads/archivos/poa_2019_22b.pdf" TargetMode="External"/><Relationship Id="rId1" Type="http://schemas.openxmlformats.org/officeDocument/2006/relationships/hyperlink" Target="http://www.miguelhidalgo.gob.mx/transparencia2019/uploads/archivos/poa_2019_22b.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miguelhidalgo.gob.mx/transparencia2019/uploads/archivos/poa_2019_22b.pdf" TargetMode="External"/><Relationship Id="rId1" Type="http://schemas.openxmlformats.org/officeDocument/2006/relationships/hyperlink" Target="http://www.miguelhidalgo.gob.mx/transparencia2019/uploads/archivos/poa_2019_22b.pdf"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opLeftCell="A4" workbookViewId="0">
      <selection activeCell="A4" sqref="A4:Q4"/>
    </sheetView>
  </sheetViews>
  <sheetFormatPr baseColWidth="10" defaultRowHeight="15" x14ac:dyDescent="0.25"/>
  <cols>
    <col min="1" max="1" width="8.42578125" style="13" bestFit="1" customWidth="1"/>
    <col min="2" max="2" width="13.85546875" customWidth="1"/>
    <col min="3" max="3" width="16.140625" customWidth="1"/>
    <col min="4" max="4" width="36.5703125" bestFit="1" customWidth="1"/>
    <col min="5" max="5" width="35.42578125" bestFit="1" customWidth="1"/>
    <col min="6" max="6" width="15" bestFit="1" customWidth="1"/>
    <col min="7" max="7" width="12.42578125" bestFit="1" customWidth="1"/>
    <col min="8" max="8" width="17" style="13" bestFit="1" customWidth="1"/>
    <col min="9" max="9" width="16.5703125" style="11" customWidth="1"/>
    <col min="10" max="10" width="13.28515625" customWidth="1"/>
    <col min="11" max="11" width="35" bestFit="1" customWidth="1"/>
    <col min="12" max="12" width="14.85546875" style="11" customWidth="1"/>
    <col min="13" max="13" width="42.140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s="13" t="s">
        <v>0</v>
      </c>
    </row>
    <row r="2" spans="1:17" hidden="1" x14ac:dyDescent="0.25">
      <c r="A2" s="13" t="s">
        <v>2</v>
      </c>
      <c r="B2" t="s">
        <v>3</v>
      </c>
      <c r="C2" t="s">
        <v>3</v>
      </c>
      <c r="D2" t="s">
        <v>4</v>
      </c>
      <c r="E2" t="s">
        <v>5</v>
      </c>
      <c r="F2" t="s">
        <v>6</v>
      </c>
      <c r="G2" t="s">
        <v>5</v>
      </c>
      <c r="H2" s="13" t="s">
        <v>6</v>
      </c>
      <c r="I2" s="11" t="s">
        <v>7</v>
      </c>
      <c r="J2" t="s">
        <v>5</v>
      </c>
      <c r="K2" t="s">
        <v>5</v>
      </c>
      <c r="L2" s="11" t="s">
        <v>5</v>
      </c>
      <c r="M2" t="s">
        <v>5</v>
      </c>
      <c r="N2" t="s">
        <v>6</v>
      </c>
      <c r="O2" t="s">
        <v>3</v>
      </c>
      <c r="P2" t="s">
        <v>8</v>
      </c>
      <c r="Q2" t="s">
        <v>9</v>
      </c>
    </row>
    <row r="3" spans="1:17" hidden="1" x14ac:dyDescent="0.25">
      <c r="A3" s="13" t="s">
        <v>10</v>
      </c>
      <c r="B3" t="s">
        <v>11</v>
      </c>
      <c r="C3" t="s">
        <v>12</v>
      </c>
      <c r="D3" t="s">
        <v>13</v>
      </c>
      <c r="E3" t="s">
        <v>14</v>
      </c>
      <c r="F3" t="s">
        <v>15</v>
      </c>
      <c r="G3" t="s">
        <v>16</v>
      </c>
      <c r="H3" s="13" t="s">
        <v>17</v>
      </c>
      <c r="I3" s="11" t="s">
        <v>18</v>
      </c>
      <c r="J3" t="s">
        <v>19</v>
      </c>
      <c r="K3" t="s">
        <v>20</v>
      </c>
      <c r="L3" s="11" t="s">
        <v>21</v>
      </c>
      <c r="M3" t="s">
        <v>22</v>
      </c>
      <c r="N3" t="s">
        <v>23</v>
      </c>
      <c r="O3" t="s">
        <v>24</v>
      </c>
      <c r="P3" t="s">
        <v>25</v>
      </c>
      <c r="Q3" t="s">
        <v>26</v>
      </c>
    </row>
    <row r="4" spans="1:17" ht="54.75" customHeight="1" thickBot="1" x14ac:dyDescent="0.3">
      <c r="A4" s="24" t="s">
        <v>1</v>
      </c>
      <c r="B4" s="25"/>
      <c r="C4" s="25"/>
      <c r="D4" s="25"/>
      <c r="E4" s="25"/>
      <c r="F4" s="25"/>
      <c r="G4" s="25"/>
      <c r="H4" s="25"/>
      <c r="I4" s="25"/>
      <c r="J4" s="25"/>
      <c r="K4" s="25"/>
      <c r="L4" s="25"/>
      <c r="M4" s="25"/>
      <c r="N4" s="25"/>
      <c r="O4" s="25"/>
      <c r="P4" s="25"/>
      <c r="Q4" s="25"/>
    </row>
    <row r="5" spans="1:17" ht="53.25" customHeight="1" thickBot="1" x14ac:dyDescent="0.3">
      <c r="A5" s="12" t="s">
        <v>27</v>
      </c>
      <c r="B5" s="1" t="s">
        <v>28</v>
      </c>
      <c r="C5" s="1" t="s">
        <v>29</v>
      </c>
      <c r="D5" s="1" t="s">
        <v>30</v>
      </c>
      <c r="E5" s="1" t="s">
        <v>31</v>
      </c>
      <c r="F5" s="1" t="s">
        <v>32</v>
      </c>
      <c r="G5" s="1" t="s">
        <v>33</v>
      </c>
      <c r="H5" s="12" t="s">
        <v>91</v>
      </c>
      <c r="I5" s="1" t="s">
        <v>34</v>
      </c>
      <c r="J5" s="1" t="s">
        <v>35</v>
      </c>
      <c r="K5" s="1" t="s">
        <v>36</v>
      </c>
      <c r="L5" s="1" t="s">
        <v>37</v>
      </c>
      <c r="M5" s="1" t="s">
        <v>38</v>
      </c>
      <c r="N5" s="1" t="s">
        <v>39</v>
      </c>
      <c r="O5" s="1" t="s">
        <v>40</v>
      </c>
      <c r="P5" s="1" t="s">
        <v>41</v>
      </c>
      <c r="Q5" s="1" t="s">
        <v>42</v>
      </c>
    </row>
    <row r="6" spans="1:17" ht="90.75" thickBot="1" x14ac:dyDescent="0.3">
      <c r="A6" s="16">
        <v>2019</v>
      </c>
      <c r="B6" s="3">
        <v>43466</v>
      </c>
      <c r="C6" s="4">
        <v>43554</v>
      </c>
      <c r="D6" s="5" t="s">
        <v>93</v>
      </c>
      <c r="E6" s="2" t="s">
        <v>43</v>
      </c>
      <c r="F6" s="9" t="s">
        <v>44</v>
      </c>
      <c r="G6" s="18">
        <f>H6/I6</f>
        <v>0.13007919260454875</v>
      </c>
      <c r="H6" s="15">
        <v>18053869.219999999</v>
      </c>
      <c r="I6" s="14">
        <v>138791369</v>
      </c>
      <c r="J6" s="2" t="s">
        <v>45</v>
      </c>
      <c r="K6" s="2" t="s">
        <v>92</v>
      </c>
      <c r="L6" s="8">
        <f>H6/I6</f>
        <v>0.13007919260454875</v>
      </c>
      <c r="M6" s="9" t="s">
        <v>125</v>
      </c>
      <c r="N6" s="2" t="s">
        <v>89</v>
      </c>
      <c r="O6" s="6">
        <v>43570</v>
      </c>
      <c r="P6" s="6">
        <v>43555</v>
      </c>
      <c r="Q6" s="2"/>
    </row>
    <row r="7" spans="1:17" ht="124.5" thickBot="1" x14ac:dyDescent="0.3">
      <c r="A7" s="16">
        <v>2019</v>
      </c>
      <c r="B7" s="3">
        <v>43466</v>
      </c>
      <c r="C7" s="4">
        <v>43554</v>
      </c>
      <c r="D7" s="5" t="s">
        <v>93</v>
      </c>
      <c r="E7" s="2" t="s">
        <v>46</v>
      </c>
      <c r="F7" s="2" t="s">
        <v>47</v>
      </c>
      <c r="G7" s="18">
        <f t="shared" ref="G7:G42" si="0">H7/I7</f>
        <v>0.16879752244329019</v>
      </c>
      <c r="H7" s="15">
        <v>9917450.1300000008</v>
      </c>
      <c r="I7" s="14">
        <v>58753529</v>
      </c>
      <c r="J7" s="2" t="s">
        <v>45</v>
      </c>
      <c r="K7" s="2" t="s">
        <v>92</v>
      </c>
      <c r="L7" s="8">
        <f t="shared" ref="L7:L42" si="1">H7/I7</f>
        <v>0.16879752244329019</v>
      </c>
      <c r="M7" s="9" t="s">
        <v>126</v>
      </c>
      <c r="N7" s="2" t="s">
        <v>89</v>
      </c>
      <c r="O7" s="6">
        <v>43570</v>
      </c>
      <c r="P7" s="6">
        <v>43555</v>
      </c>
      <c r="Q7" s="2"/>
    </row>
    <row r="8" spans="1:17" ht="77.25" customHeight="1" thickBot="1" x14ac:dyDescent="0.3">
      <c r="A8" s="16">
        <v>2019</v>
      </c>
      <c r="B8" s="3">
        <v>43466</v>
      </c>
      <c r="C8" s="4">
        <v>43554</v>
      </c>
      <c r="D8" s="5" t="s">
        <v>93</v>
      </c>
      <c r="E8" s="2" t="s">
        <v>48</v>
      </c>
      <c r="F8" s="2" t="s">
        <v>49</v>
      </c>
      <c r="G8" s="18">
        <f t="shared" si="0"/>
        <v>3.2863806463068426E-2</v>
      </c>
      <c r="H8" s="15">
        <v>6345637.3899999997</v>
      </c>
      <c r="I8" s="14">
        <v>193088935</v>
      </c>
      <c r="J8" s="2" t="s">
        <v>45</v>
      </c>
      <c r="K8" s="2" t="s">
        <v>92</v>
      </c>
      <c r="L8" s="8">
        <f t="shared" si="1"/>
        <v>3.2863806463068426E-2</v>
      </c>
      <c r="M8" s="9" t="s">
        <v>107</v>
      </c>
      <c r="N8" s="2" t="s">
        <v>89</v>
      </c>
      <c r="O8" s="6">
        <v>43570</v>
      </c>
      <c r="P8" s="6">
        <v>43555</v>
      </c>
      <c r="Q8" s="2"/>
    </row>
    <row r="9" spans="1:17" ht="68.25" thickBot="1" x14ac:dyDescent="0.3">
      <c r="A9" s="16">
        <v>2019</v>
      </c>
      <c r="B9" s="3">
        <v>43466</v>
      </c>
      <c r="C9" s="4">
        <v>43554</v>
      </c>
      <c r="D9" s="5" t="s">
        <v>93</v>
      </c>
      <c r="E9" s="2" t="s">
        <v>50</v>
      </c>
      <c r="F9" s="2" t="s">
        <v>51</v>
      </c>
      <c r="G9" s="18">
        <f t="shared" si="0"/>
        <v>0.17126057727359509</v>
      </c>
      <c r="H9" s="15">
        <v>5255658.8099999996</v>
      </c>
      <c r="I9" s="14">
        <v>30688083</v>
      </c>
      <c r="J9" s="2" t="s">
        <v>45</v>
      </c>
      <c r="K9" s="2" t="s">
        <v>92</v>
      </c>
      <c r="L9" s="8">
        <f t="shared" si="1"/>
        <v>0.17126057727359509</v>
      </c>
      <c r="M9" s="9" t="s">
        <v>108</v>
      </c>
      <c r="N9" s="2" t="s">
        <v>89</v>
      </c>
      <c r="O9" s="6">
        <v>43570</v>
      </c>
      <c r="P9" s="6">
        <v>43555</v>
      </c>
      <c r="Q9" s="2"/>
    </row>
    <row r="10" spans="1:17" ht="68.25" thickBot="1" x14ac:dyDescent="0.3">
      <c r="A10" s="16">
        <v>2019</v>
      </c>
      <c r="B10" s="3">
        <v>43466</v>
      </c>
      <c r="C10" s="4">
        <v>43554</v>
      </c>
      <c r="D10" s="5" t="s">
        <v>93</v>
      </c>
      <c r="E10" s="2" t="s">
        <v>52</v>
      </c>
      <c r="F10" s="2" t="s">
        <v>53</v>
      </c>
      <c r="G10" s="18">
        <f t="shared" si="0"/>
        <v>9.6803522120924468E-2</v>
      </c>
      <c r="H10" s="15">
        <v>49759523.68</v>
      </c>
      <c r="I10" s="14">
        <v>514025963</v>
      </c>
      <c r="J10" s="2" t="s">
        <v>45</v>
      </c>
      <c r="K10" s="2" t="s">
        <v>92</v>
      </c>
      <c r="L10" s="8">
        <f t="shared" si="1"/>
        <v>9.6803522120924468E-2</v>
      </c>
      <c r="M10" s="9" t="s">
        <v>127</v>
      </c>
      <c r="N10" s="2" t="s">
        <v>89</v>
      </c>
      <c r="O10" s="6">
        <v>43570</v>
      </c>
      <c r="P10" s="6">
        <v>43555</v>
      </c>
      <c r="Q10" s="2"/>
    </row>
    <row r="11" spans="1:17" ht="45.75" thickBot="1" x14ac:dyDescent="0.3">
      <c r="A11" s="16">
        <v>2019</v>
      </c>
      <c r="B11" s="3">
        <v>43466</v>
      </c>
      <c r="C11" s="4">
        <v>43554</v>
      </c>
      <c r="D11" s="5" t="s">
        <v>93</v>
      </c>
      <c r="E11" s="2" t="s">
        <v>54</v>
      </c>
      <c r="F11" s="2" t="s">
        <v>55</v>
      </c>
      <c r="G11" s="18">
        <f t="shared" si="0"/>
        <v>0.20656530952648561</v>
      </c>
      <c r="H11" s="15">
        <v>5610898.1799999997</v>
      </c>
      <c r="I11" s="14">
        <v>27162829</v>
      </c>
      <c r="J11" s="2" t="s">
        <v>45</v>
      </c>
      <c r="K11" s="2" t="s">
        <v>92</v>
      </c>
      <c r="L11" s="8">
        <f t="shared" si="1"/>
        <v>0.20656530952648561</v>
      </c>
      <c r="M11" s="9" t="s">
        <v>128</v>
      </c>
      <c r="N11" s="2" t="s">
        <v>89</v>
      </c>
      <c r="O11" s="6">
        <v>43570</v>
      </c>
      <c r="P11" s="6">
        <v>43555</v>
      </c>
      <c r="Q11" s="2"/>
    </row>
    <row r="12" spans="1:17" ht="68.25" thickBot="1" x14ac:dyDescent="0.3">
      <c r="A12" s="16">
        <v>2019</v>
      </c>
      <c r="B12" s="3">
        <v>43466</v>
      </c>
      <c r="C12" s="4">
        <v>43554</v>
      </c>
      <c r="D12" s="5" t="s">
        <v>93</v>
      </c>
      <c r="E12" s="2" t="s">
        <v>56</v>
      </c>
      <c r="F12" s="2" t="s">
        <v>57</v>
      </c>
      <c r="G12" s="18">
        <f t="shared" si="0"/>
        <v>0.11057704303444826</v>
      </c>
      <c r="H12" s="15">
        <v>30027865.579999998</v>
      </c>
      <c r="I12" s="14">
        <v>271556055</v>
      </c>
      <c r="J12" s="2" t="s">
        <v>45</v>
      </c>
      <c r="K12" s="2" t="s">
        <v>92</v>
      </c>
      <c r="L12" s="8">
        <f t="shared" si="1"/>
        <v>0.11057704303444826</v>
      </c>
      <c r="M12" s="9" t="s">
        <v>112</v>
      </c>
      <c r="N12" s="2" t="s">
        <v>89</v>
      </c>
      <c r="O12" s="6">
        <v>43570</v>
      </c>
      <c r="P12" s="6">
        <v>43555</v>
      </c>
      <c r="Q12" s="2"/>
    </row>
    <row r="13" spans="1:17" ht="68.25" thickBot="1" x14ac:dyDescent="0.3">
      <c r="A13" s="16">
        <v>2019</v>
      </c>
      <c r="B13" s="3">
        <v>43466</v>
      </c>
      <c r="C13" s="4">
        <v>43554</v>
      </c>
      <c r="D13" s="5" t="s">
        <v>93</v>
      </c>
      <c r="E13" s="2" t="s">
        <v>56</v>
      </c>
      <c r="F13" s="2" t="s">
        <v>58</v>
      </c>
      <c r="G13" s="18">
        <f t="shared" si="0"/>
        <v>5.6799873329442162E-2</v>
      </c>
      <c r="H13" s="15">
        <v>4535719.18</v>
      </c>
      <c r="I13" s="14">
        <v>79854389</v>
      </c>
      <c r="J13" s="2" t="s">
        <v>45</v>
      </c>
      <c r="K13" s="2" t="s">
        <v>92</v>
      </c>
      <c r="L13" s="8">
        <f t="shared" si="1"/>
        <v>5.6799873329442162E-2</v>
      </c>
      <c r="M13" s="9" t="s">
        <v>113</v>
      </c>
      <c r="N13" s="2" t="s">
        <v>89</v>
      </c>
      <c r="O13" s="6">
        <v>43570</v>
      </c>
      <c r="P13" s="6">
        <v>43555</v>
      </c>
      <c r="Q13" s="2"/>
    </row>
    <row r="14" spans="1:17" ht="68.25" thickBot="1" x14ac:dyDescent="0.3">
      <c r="A14" s="16">
        <v>2019</v>
      </c>
      <c r="B14" s="3">
        <v>43466</v>
      </c>
      <c r="C14" s="4">
        <v>43554</v>
      </c>
      <c r="D14" s="5" t="s">
        <v>93</v>
      </c>
      <c r="E14" s="2" t="s">
        <v>56</v>
      </c>
      <c r="F14" s="2" t="s">
        <v>59</v>
      </c>
      <c r="G14" s="18">
        <f t="shared" si="0"/>
        <v>0.11471254820549308</v>
      </c>
      <c r="H14" s="15">
        <v>13116343.23</v>
      </c>
      <c r="I14" s="14">
        <v>114340963</v>
      </c>
      <c r="J14" s="2" t="s">
        <v>45</v>
      </c>
      <c r="K14" s="2" t="s">
        <v>92</v>
      </c>
      <c r="L14" s="8">
        <f t="shared" si="1"/>
        <v>0.11471254820549308</v>
      </c>
      <c r="M14" s="9" t="s">
        <v>114</v>
      </c>
      <c r="N14" s="2" t="s">
        <v>89</v>
      </c>
      <c r="O14" s="6">
        <v>43570</v>
      </c>
      <c r="P14" s="6">
        <v>43555</v>
      </c>
      <c r="Q14" s="2"/>
    </row>
    <row r="15" spans="1:17" ht="68.25" thickBot="1" x14ac:dyDescent="0.3">
      <c r="A15" s="16">
        <v>2019</v>
      </c>
      <c r="B15" s="3">
        <v>43466</v>
      </c>
      <c r="C15" s="4">
        <v>43554</v>
      </c>
      <c r="D15" s="5" t="s">
        <v>93</v>
      </c>
      <c r="E15" s="2" t="s">
        <v>56</v>
      </c>
      <c r="F15" s="2" t="s">
        <v>60</v>
      </c>
      <c r="G15" s="18">
        <f t="shared" si="0"/>
        <v>9.204058675249797E-4</v>
      </c>
      <c r="H15" s="15">
        <v>11058</v>
      </c>
      <c r="I15" s="14">
        <v>12014265</v>
      </c>
      <c r="J15" s="2" t="s">
        <v>45</v>
      </c>
      <c r="K15" s="2" t="s">
        <v>92</v>
      </c>
      <c r="L15" s="8">
        <f t="shared" si="1"/>
        <v>9.204058675249797E-4</v>
      </c>
      <c r="M15" s="9" t="s">
        <v>115</v>
      </c>
      <c r="N15" s="2" t="s">
        <v>89</v>
      </c>
      <c r="O15" s="6">
        <v>43570</v>
      </c>
      <c r="P15" s="6">
        <v>43555</v>
      </c>
      <c r="Q15" s="2"/>
    </row>
    <row r="16" spans="1:17" ht="57" thickBot="1" x14ac:dyDescent="0.3">
      <c r="A16" s="16">
        <v>2019</v>
      </c>
      <c r="B16" s="3">
        <v>43466</v>
      </c>
      <c r="C16" s="4">
        <v>43554</v>
      </c>
      <c r="D16" s="5" t="s">
        <v>93</v>
      </c>
      <c r="E16" s="2" t="s">
        <v>61</v>
      </c>
      <c r="F16" s="2" t="s">
        <v>62</v>
      </c>
      <c r="G16" s="18">
        <f t="shared" si="0"/>
        <v>9.9185287256080959E-2</v>
      </c>
      <c r="H16" s="15">
        <v>6725662.8799999999</v>
      </c>
      <c r="I16" s="14">
        <v>67809078</v>
      </c>
      <c r="J16" s="2" t="s">
        <v>45</v>
      </c>
      <c r="K16" s="2" t="s">
        <v>92</v>
      </c>
      <c r="L16" s="8">
        <f t="shared" si="1"/>
        <v>9.9185287256080959E-2</v>
      </c>
      <c r="M16" s="9" t="s">
        <v>116</v>
      </c>
      <c r="N16" s="2" t="s">
        <v>89</v>
      </c>
      <c r="O16" s="6">
        <v>43570</v>
      </c>
      <c r="P16" s="6">
        <v>43555</v>
      </c>
      <c r="Q16" s="2"/>
    </row>
    <row r="17" spans="1:17" ht="68.25" thickBot="1" x14ac:dyDescent="0.3">
      <c r="A17" s="16">
        <v>2019</v>
      </c>
      <c r="B17" s="3">
        <v>43466</v>
      </c>
      <c r="C17" s="4">
        <v>43554</v>
      </c>
      <c r="D17" s="5" t="s">
        <v>93</v>
      </c>
      <c r="E17" s="2" t="s">
        <v>56</v>
      </c>
      <c r="F17" s="2" t="s">
        <v>63</v>
      </c>
      <c r="G17" s="18">
        <f t="shared" si="0"/>
        <v>0</v>
      </c>
      <c r="H17" s="15">
        <v>0</v>
      </c>
      <c r="I17" s="14">
        <v>29970646</v>
      </c>
      <c r="J17" s="2" t="s">
        <v>45</v>
      </c>
      <c r="K17" s="2" t="s">
        <v>92</v>
      </c>
      <c r="L17" s="8">
        <f t="shared" si="1"/>
        <v>0</v>
      </c>
      <c r="M17" s="9" t="s">
        <v>117</v>
      </c>
      <c r="N17" s="2" t="s">
        <v>89</v>
      </c>
      <c r="O17" s="6">
        <v>43570</v>
      </c>
      <c r="P17" s="6">
        <v>43555</v>
      </c>
      <c r="Q17" s="2"/>
    </row>
    <row r="18" spans="1:17" ht="68.25" thickBot="1" x14ac:dyDescent="0.3">
      <c r="A18" s="16">
        <v>2019</v>
      </c>
      <c r="B18" s="3">
        <v>43466</v>
      </c>
      <c r="C18" s="4">
        <v>43554</v>
      </c>
      <c r="D18" s="5" t="s">
        <v>93</v>
      </c>
      <c r="E18" s="2" t="s">
        <v>61</v>
      </c>
      <c r="F18" s="2" t="s">
        <v>64</v>
      </c>
      <c r="G18" s="18">
        <f t="shared" si="0"/>
        <v>0.12527965837326221</v>
      </c>
      <c r="H18" s="15">
        <v>7091769.8899999997</v>
      </c>
      <c r="I18" s="14">
        <v>56607513</v>
      </c>
      <c r="J18" s="2" t="s">
        <v>45</v>
      </c>
      <c r="K18" s="2" t="s">
        <v>92</v>
      </c>
      <c r="L18" s="8">
        <f t="shared" si="1"/>
        <v>0.12527965837326221</v>
      </c>
      <c r="M18" s="9" t="s">
        <v>118</v>
      </c>
      <c r="N18" s="2" t="s">
        <v>89</v>
      </c>
      <c r="O18" s="6">
        <v>43570</v>
      </c>
      <c r="P18" s="6">
        <v>43555</v>
      </c>
      <c r="Q18" s="2"/>
    </row>
    <row r="19" spans="1:17" ht="90.75" thickBot="1" x14ac:dyDescent="0.3">
      <c r="A19" s="16">
        <v>2019</v>
      </c>
      <c r="B19" s="3">
        <v>43466</v>
      </c>
      <c r="C19" s="4">
        <v>43554</v>
      </c>
      <c r="D19" s="5" t="s">
        <v>93</v>
      </c>
      <c r="E19" s="2" t="s">
        <v>61</v>
      </c>
      <c r="F19" s="2" t="s">
        <v>65</v>
      </c>
      <c r="G19" s="18">
        <f t="shared" si="0"/>
        <v>5.4242384577054874E-2</v>
      </c>
      <c r="H19" s="15">
        <v>4472967.5199999996</v>
      </c>
      <c r="I19" s="14">
        <v>82462590</v>
      </c>
      <c r="J19" s="2" t="s">
        <v>45</v>
      </c>
      <c r="K19" s="2" t="s">
        <v>92</v>
      </c>
      <c r="L19" s="8">
        <f t="shared" si="1"/>
        <v>5.4242384577054874E-2</v>
      </c>
      <c r="M19" s="9" t="s">
        <v>119</v>
      </c>
      <c r="N19" s="2" t="s">
        <v>89</v>
      </c>
      <c r="O19" s="6">
        <v>43570</v>
      </c>
      <c r="P19" s="6">
        <v>43555</v>
      </c>
      <c r="Q19" s="2"/>
    </row>
    <row r="20" spans="1:17" ht="59.25" customHeight="1" thickBot="1" x14ac:dyDescent="0.3">
      <c r="A20" s="16">
        <v>2019</v>
      </c>
      <c r="B20" s="3">
        <v>43466</v>
      </c>
      <c r="C20" s="4">
        <v>43554</v>
      </c>
      <c r="D20" s="5" t="s">
        <v>93</v>
      </c>
      <c r="E20" s="2" t="s">
        <v>61</v>
      </c>
      <c r="F20" s="2" t="s">
        <v>66</v>
      </c>
      <c r="G20" s="18">
        <f t="shared" si="0"/>
        <v>5.9205424355426292E-2</v>
      </c>
      <c r="H20" s="15">
        <v>3201083.42</v>
      </c>
      <c r="I20" s="14">
        <v>54067401</v>
      </c>
      <c r="J20" s="2" t="s">
        <v>45</v>
      </c>
      <c r="K20" s="2" t="s">
        <v>92</v>
      </c>
      <c r="L20" s="8">
        <f t="shared" si="1"/>
        <v>5.9205424355426292E-2</v>
      </c>
      <c r="M20" s="9" t="s">
        <v>120</v>
      </c>
      <c r="N20" s="2" t="s">
        <v>89</v>
      </c>
      <c r="O20" s="6">
        <v>43570</v>
      </c>
      <c r="P20" s="6">
        <v>43555</v>
      </c>
      <c r="Q20" s="2"/>
    </row>
    <row r="21" spans="1:17" ht="68.25" thickBot="1" x14ac:dyDescent="0.3">
      <c r="A21" s="16">
        <v>2019</v>
      </c>
      <c r="B21" s="3">
        <v>43466</v>
      </c>
      <c r="C21" s="4">
        <v>43554</v>
      </c>
      <c r="D21" s="5" t="s">
        <v>93</v>
      </c>
      <c r="E21" s="2" t="s">
        <v>61</v>
      </c>
      <c r="F21" s="2" t="s">
        <v>67</v>
      </c>
      <c r="G21" s="18">
        <f t="shared" si="0"/>
        <v>0.1397826427131042</v>
      </c>
      <c r="H21" s="15">
        <v>5022089.82</v>
      </c>
      <c r="I21" s="14">
        <v>35927850</v>
      </c>
      <c r="J21" s="2" t="s">
        <v>45</v>
      </c>
      <c r="K21" s="2" t="s">
        <v>92</v>
      </c>
      <c r="L21" s="8">
        <f t="shared" si="1"/>
        <v>0.1397826427131042</v>
      </c>
      <c r="M21" s="9" t="s">
        <v>121</v>
      </c>
      <c r="N21" s="2" t="s">
        <v>89</v>
      </c>
      <c r="O21" s="6">
        <v>43570</v>
      </c>
      <c r="P21" s="6">
        <v>43555</v>
      </c>
      <c r="Q21" s="2"/>
    </row>
    <row r="22" spans="1:17" ht="45.75" thickBot="1" x14ac:dyDescent="0.3">
      <c r="A22" s="16">
        <v>2019</v>
      </c>
      <c r="B22" s="3">
        <v>43466</v>
      </c>
      <c r="C22" s="4">
        <v>43554</v>
      </c>
      <c r="D22" s="5" t="s">
        <v>93</v>
      </c>
      <c r="E22" s="2" t="s">
        <v>61</v>
      </c>
      <c r="F22" s="2" t="s">
        <v>68</v>
      </c>
      <c r="G22" s="18">
        <f t="shared" si="0"/>
        <v>5.4236115106971614E-2</v>
      </c>
      <c r="H22" s="15">
        <v>3446052.98</v>
      </c>
      <c r="I22" s="14">
        <v>63537976</v>
      </c>
      <c r="J22" s="2" t="s">
        <v>45</v>
      </c>
      <c r="K22" s="2" t="s">
        <v>92</v>
      </c>
      <c r="L22" s="8">
        <f t="shared" si="1"/>
        <v>5.4236115106971614E-2</v>
      </c>
      <c r="M22" s="9" t="s">
        <v>122</v>
      </c>
      <c r="N22" s="2" t="s">
        <v>89</v>
      </c>
      <c r="O22" s="6">
        <v>43570</v>
      </c>
      <c r="P22" s="6">
        <v>43555</v>
      </c>
      <c r="Q22" s="2"/>
    </row>
    <row r="23" spans="1:17" ht="75" customHeight="1" thickBot="1" x14ac:dyDescent="0.3">
      <c r="A23" s="16">
        <v>2019</v>
      </c>
      <c r="B23" s="3">
        <v>43466</v>
      </c>
      <c r="C23" s="4">
        <v>43554</v>
      </c>
      <c r="D23" s="5" t="s">
        <v>93</v>
      </c>
      <c r="E23" s="2" t="s">
        <v>61</v>
      </c>
      <c r="F23" s="2" t="s">
        <v>69</v>
      </c>
      <c r="G23" s="18">
        <f t="shared" si="0"/>
        <v>3.6615657265267311E-2</v>
      </c>
      <c r="H23" s="15">
        <v>2069142.7</v>
      </c>
      <c r="I23" s="14">
        <v>56509779</v>
      </c>
      <c r="J23" s="2" t="s">
        <v>45</v>
      </c>
      <c r="K23" s="2" t="s">
        <v>92</v>
      </c>
      <c r="L23" s="8">
        <f t="shared" si="1"/>
        <v>3.6615657265267311E-2</v>
      </c>
      <c r="M23" s="9" t="s">
        <v>123</v>
      </c>
      <c r="N23" s="2" t="s">
        <v>89</v>
      </c>
      <c r="O23" s="6">
        <v>43570</v>
      </c>
      <c r="P23" s="6">
        <v>43555</v>
      </c>
      <c r="Q23" s="2"/>
    </row>
    <row r="24" spans="1:17" ht="79.5" thickBot="1" x14ac:dyDescent="0.3">
      <c r="A24" s="16">
        <v>2019</v>
      </c>
      <c r="B24" s="3">
        <v>43466</v>
      </c>
      <c r="C24" s="4">
        <v>43554</v>
      </c>
      <c r="D24" s="5" t="s">
        <v>93</v>
      </c>
      <c r="E24" s="2" t="s">
        <v>70</v>
      </c>
      <c r="F24" s="2" t="s">
        <v>71</v>
      </c>
      <c r="G24" s="18">
        <f t="shared" si="0"/>
        <v>0</v>
      </c>
      <c r="H24" s="15">
        <v>0</v>
      </c>
      <c r="I24" s="14">
        <v>4218684</v>
      </c>
      <c r="J24" s="2" t="s">
        <v>45</v>
      </c>
      <c r="K24" s="2" t="s">
        <v>92</v>
      </c>
      <c r="L24" s="8">
        <f t="shared" si="1"/>
        <v>0</v>
      </c>
      <c r="M24" s="9" t="s">
        <v>94</v>
      </c>
      <c r="N24" s="2" t="s">
        <v>89</v>
      </c>
      <c r="O24" s="6">
        <v>43570</v>
      </c>
      <c r="P24" s="6">
        <v>43555</v>
      </c>
      <c r="Q24" s="2"/>
    </row>
    <row r="25" spans="1:17" ht="79.5" thickBot="1" x14ac:dyDescent="0.3">
      <c r="A25" s="16">
        <v>2019</v>
      </c>
      <c r="B25" s="3">
        <v>43466</v>
      </c>
      <c r="C25" s="4">
        <v>43554</v>
      </c>
      <c r="D25" s="5" t="s">
        <v>93</v>
      </c>
      <c r="E25" s="2" t="s">
        <v>70</v>
      </c>
      <c r="F25" s="2" t="s">
        <v>72</v>
      </c>
      <c r="G25" s="18">
        <f t="shared" si="0"/>
        <v>0</v>
      </c>
      <c r="H25" s="15">
        <v>0</v>
      </c>
      <c r="I25" s="14">
        <v>816007</v>
      </c>
      <c r="J25" s="2" t="s">
        <v>45</v>
      </c>
      <c r="K25" s="2" t="s">
        <v>92</v>
      </c>
      <c r="L25" s="8">
        <f t="shared" si="1"/>
        <v>0</v>
      </c>
      <c r="M25" s="9" t="s">
        <v>95</v>
      </c>
      <c r="N25" s="2" t="s">
        <v>89</v>
      </c>
      <c r="O25" s="6">
        <v>43570</v>
      </c>
      <c r="P25" s="6">
        <v>43555</v>
      </c>
      <c r="Q25" s="2"/>
    </row>
    <row r="26" spans="1:17" ht="79.5" thickBot="1" x14ac:dyDescent="0.3">
      <c r="A26" s="16">
        <v>2019</v>
      </c>
      <c r="B26" s="3">
        <v>43466</v>
      </c>
      <c r="C26" s="4">
        <v>43554</v>
      </c>
      <c r="D26" s="5" t="s">
        <v>93</v>
      </c>
      <c r="E26" s="2" t="s">
        <v>70</v>
      </c>
      <c r="F26" s="2" t="s">
        <v>73</v>
      </c>
      <c r="G26" s="18">
        <f t="shared" si="0"/>
        <v>0.14185330823119682</v>
      </c>
      <c r="H26" s="15">
        <v>6030117.3200000003</v>
      </c>
      <c r="I26" s="14">
        <v>42509529</v>
      </c>
      <c r="J26" s="2" t="s">
        <v>45</v>
      </c>
      <c r="K26" s="2" t="s">
        <v>92</v>
      </c>
      <c r="L26" s="8">
        <f t="shared" si="1"/>
        <v>0.14185330823119682</v>
      </c>
      <c r="M26" s="9" t="s">
        <v>124</v>
      </c>
      <c r="N26" s="2" t="s">
        <v>89</v>
      </c>
      <c r="O26" s="6">
        <v>43570</v>
      </c>
      <c r="P26" s="6">
        <v>43555</v>
      </c>
      <c r="Q26" s="2"/>
    </row>
    <row r="27" spans="1:17" ht="79.5" thickBot="1" x14ac:dyDescent="0.3">
      <c r="A27" s="16">
        <v>2019</v>
      </c>
      <c r="B27" s="3">
        <v>43466</v>
      </c>
      <c r="C27" s="4">
        <v>43554</v>
      </c>
      <c r="D27" s="5" t="s">
        <v>93</v>
      </c>
      <c r="E27" s="2" t="s">
        <v>70</v>
      </c>
      <c r="F27" s="2" t="s">
        <v>74</v>
      </c>
      <c r="G27" s="18">
        <f t="shared" si="0"/>
        <v>0.19943913042385036</v>
      </c>
      <c r="H27" s="15">
        <v>7693864.4500000002</v>
      </c>
      <c r="I27" s="14">
        <v>38577507</v>
      </c>
      <c r="J27" s="2" t="s">
        <v>45</v>
      </c>
      <c r="K27" s="2" t="s">
        <v>92</v>
      </c>
      <c r="L27" s="8">
        <f t="shared" si="1"/>
        <v>0.19943913042385036</v>
      </c>
      <c r="M27" s="9" t="s">
        <v>96</v>
      </c>
      <c r="N27" s="2" t="s">
        <v>89</v>
      </c>
      <c r="O27" s="6">
        <v>43570</v>
      </c>
      <c r="P27" s="6">
        <v>43555</v>
      </c>
      <c r="Q27" s="2"/>
    </row>
    <row r="28" spans="1:17" ht="79.5" thickBot="1" x14ac:dyDescent="0.3">
      <c r="A28" s="16">
        <v>2019</v>
      </c>
      <c r="B28" s="3">
        <v>43466</v>
      </c>
      <c r="C28" s="4">
        <v>43554</v>
      </c>
      <c r="D28" s="5" t="s">
        <v>93</v>
      </c>
      <c r="E28" s="2" t="s">
        <v>70</v>
      </c>
      <c r="F28" s="2" t="s">
        <v>75</v>
      </c>
      <c r="G28" s="18">
        <f t="shared" si="0"/>
        <v>0.11116518352877496</v>
      </c>
      <c r="H28" s="15">
        <v>10378962.15</v>
      </c>
      <c r="I28" s="14">
        <v>93365223</v>
      </c>
      <c r="J28" s="2" t="s">
        <v>45</v>
      </c>
      <c r="K28" s="2" t="s">
        <v>92</v>
      </c>
      <c r="L28" s="8">
        <f t="shared" si="1"/>
        <v>0.11116518352877496</v>
      </c>
      <c r="M28" s="9" t="s">
        <v>97</v>
      </c>
      <c r="N28" s="2" t="s">
        <v>89</v>
      </c>
      <c r="O28" s="6">
        <v>43570</v>
      </c>
      <c r="P28" s="6">
        <v>43555</v>
      </c>
      <c r="Q28" s="2"/>
    </row>
    <row r="29" spans="1:17" ht="79.5" thickBot="1" x14ac:dyDescent="0.3">
      <c r="A29" s="16">
        <v>2019</v>
      </c>
      <c r="B29" s="3">
        <v>43466</v>
      </c>
      <c r="C29" s="4">
        <v>43554</v>
      </c>
      <c r="D29" s="5" t="s">
        <v>93</v>
      </c>
      <c r="E29" s="2" t="s">
        <v>70</v>
      </c>
      <c r="F29" s="2" t="s">
        <v>76</v>
      </c>
      <c r="G29" s="18">
        <f t="shared" si="0"/>
        <v>1.9777898136348945E-2</v>
      </c>
      <c r="H29" s="15">
        <v>966814.09</v>
      </c>
      <c r="I29" s="14">
        <v>48883561</v>
      </c>
      <c r="J29" s="2" t="s">
        <v>45</v>
      </c>
      <c r="K29" s="2" t="s">
        <v>92</v>
      </c>
      <c r="L29" s="8">
        <f t="shared" si="1"/>
        <v>1.9777898136348945E-2</v>
      </c>
      <c r="M29" s="9" t="s">
        <v>98</v>
      </c>
      <c r="N29" s="2" t="s">
        <v>89</v>
      </c>
      <c r="O29" s="6">
        <v>43570</v>
      </c>
      <c r="P29" s="6">
        <v>43555</v>
      </c>
      <c r="Q29" s="2"/>
    </row>
    <row r="30" spans="1:17" ht="79.5" thickBot="1" x14ac:dyDescent="0.3">
      <c r="A30" s="16">
        <v>2019</v>
      </c>
      <c r="B30" s="3">
        <v>43466</v>
      </c>
      <c r="C30" s="4">
        <v>43554</v>
      </c>
      <c r="D30" s="5" t="s">
        <v>93</v>
      </c>
      <c r="E30" s="2" t="s">
        <v>70</v>
      </c>
      <c r="F30" s="2" t="s">
        <v>77</v>
      </c>
      <c r="G30" s="18">
        <f t="shared" si="0"/>
        <v>0</v>
      </c>
      <c r="H30" s="15">
        <v>0</v>
      </c>
      <c r="I30" s="14">
        <v>13000000</v>
      </c>
      <c r="J30" s="2" t="s">
        <v>45</v>
      </c>
      <c r="K30" s="2" t="s">
        <v>92</v>
      </c>
      <c r="L30" s="8">
        <f t="shared" si="1"/>
        <v>0</v>
      </c>
      <c r="M30" s="9" t="s">
        <v>117</v>
      </c>
      <c r="N30" s="2" t="s">
        <v>89</v>
      </c>
      <c r="O30" s="6">
        <v>43570</v>
      </c>
      <c r="P30" s="6">
        <v>43555</v>
      </c>
      <c r="Q30" s="2"/>
    </row>
    <row r="31" spans="1:17" ht="79.5" thickBot="1" x14ac:dyDescent="0.3">
      <c r="A31" s="16">
        <v>2019</v>
      </c>
      <c r="B31" s="3">
        <v>43466</v>
      </c>
      <c r="C31" s="4">
        <v>43554</v>
      </c>
      <c r="D31" s="5" t="s">
        <v>93</v>
      </c>
      <c r="E31" s="2" t="s">
        <v>70</v>
      </c>
      <c r="F31" s="2" t="s">
        <v>78</v>
      </c>
      <c r="G31" s="18">
        <f t="shared" si="0"/>
        <v>9.7502908351484896E-2</v>
      </c>
      <c r="H31" s="15">
        <v>3220676.97</v>
      </c>
      <c r="I31" s="14">
        <v>33031599</v>
      </c>
      <c r="J31" s="2" t="s">
        <v>45</v>
      </c>
      <c r="K31" s="2" t="s">
        <v>92</v>
      </c>
      <c r="L31" s="8">
        <f t="shared" si="1"/>
        <v>9.7502908351484896E-2</v>
      </c>
      <c r="M31" s="9" t="s">
        <v>129</v>
      </c>
      <c r="N31" s="2" t="s">
        <v>89</v>
      </c>
      <c r="O31" s="6">
        <v>43570</v>
      </c>
      <c r="P31" s="6">
        <v>43555</v>
      </c>
      <c r="Q31" s="2"/>
    </row>
    <row r="32" spans="1:17" ht="79.5" thickBot="1" x14ac:dyDescent="0.3">
      <c r="A32" s="16">
        <v>2019</v>
      </c>
      <c r="B32" s="3">
        <v>43466</v>
      </c>
      <c r="C32" s="4">
        <v>43554</v>
      </c>
      <c r="D32" s="5" t="s">
        <v>93</v>
      </c>
      <c r="E32" s="2" t="s">
        <v>70</v>
      </c>
      <c r="F32" s="2" t="s">
        <v>79</v>
      </c>
      <c r="G32" s="18">
        <f t="shared" si="0"/>
        <v>0</v>
      </c>
      <c r="H32" s="15">
        <v>0</v>
      </c>
      <c r="I32" s="14">
        <v>31500000</v>
      </c>
      <c r="J32" s="2" t="s">
        <v>45</v>
      </c>
      <c r="K32" s="2" t="s">
        <v>92</v>
      </c>
      <c r="L32" s="8">
        <f t="shared" si="1"/>
        <v>0</v>
      </c>
      <c r="M32" s="9" t="s">
        <v>99</v>
      </c>
      <c r="N32" s="2" t="s">
        <v>89</v>
      </c>
      <c r="O32" s="6">
        <v>43570</v>
      </c>
      <c r="P32" s="6">
        <v>43555</v>
      </c>
      <c r="Q32" s="2"/>
    </row>
    <row r="33" spans="1:17" ht="79.5" thickBot="1" x14ac:dyDescent="0.3">
      <c r="A33" s="16">
        <v>2019</v>
      </c>
      <c r="B33" s="3">
        <v>43466</v>
      </c>
      <c r="C33" s="4">
        <v>43554</v>
      </c>
      <c r="D33" s="5" t="s">
        <v>93</v>
      </c>
      <c r="E33" s="2" t="s">
        <v>70</v>
      </c>
      <c r="F33" s="2" t="s">
        <v>80</v>
      </c>
      <c r="G33" s="18">
        <f t="shared" si="0"/>
        <v>0</v>
      </c>
      <c r="H33" s="15">
        <v>0</v>
      </c>
      <c r="I33" s="14">
        <v>500806</v>
      </c>
      <c r="J33" s="2" t="s">
        <v>45</v>
      </c>
      <c r="K33" s="2" t="s">
        <v>92</v>
      </c>
      <c r="L33" s="8">
        <f t="shared" si="1"/>
        <v>0</v>
      </c>
      <c r="M33" s="9" t="s">
        <v>100</v>
      </c>
      <c r="N33" s="2" t="s">
        <v>89</v>
      </c>
      <c r="O33" s="6">
        <v>43570</v>
      </c>
      <c r="P33" s="6">
        <v>43555</v>
      </c>
      <c r="Q33" s="2"/>
    </row>
    <row r="34" spans="1:17" ht="79.5" thickBot="1" x14ac:dyDescent="0.3">
      <c r="A34" s="16">
        <v>2019</v>
      </c>
      <c r="B34" s="3">
        <v>43466</v>
      </c>
      <c r="C34" s="4">
        <v>43554</v>
      </c>
      <c r="D34" s="5" t="s">
        <v>93</v>
      </c>
      <c r="E34" s="2" t="s">
        <v>70</v>
      </c>
      <c r="F34" s="2" t="s">
        <v>81</v>
      </c>
      <c r="G34" s="18">
        <f t="shared" si="0"/>
        <v>0.20977749685316843</v>
      </c>
      <c r="H34" s="15">
        <v>1777737.79</v>
      </c>
      <c r="I34" s="14">
        <v>8474397</v>
      </c>
      <c r="J34" s="2" t="s">
        <v>45</v>
      </c>
      <c r="K34" s="2" t="s">
        <v>92</v>
      </c>
      <c r="L34" s="8">
        <f t="shared" si="1"/>
        <v>0.20977749685316843</v>
      </c>
      <c r="M34" s="9" t="s">
        <v>101</v>
      </c>
      <c r="N34" s="2" t="s">
        <v>89</v>
      </c>
      <c r="O34" s="6">
        <v>43570</v>
      </c>
      <c r="P34" s="6">
        <v>43555</v>
      </c>
      <c r="Q34" s="2"/>
    </row>
    <row r="35" spans="1:17" ht="79.5" thickBot="1" x14ac:dyDescent="0.3">
      <c r="A35" s="16">
        <v>2019</v>
      </c>
      <c r="B35" s="3">
        <v>43466</v>
      </c>
      <c r="C35" s="4">
        <v>43554</v>
      </c>
      <c r="D35" s="5" t="s">
        <v>93</v>
      </c>
      <c r="E35" s="2" t="s">
        <v>70</v>
      </c>
      <c r="F35" s="2" t="s">
        <v>82</v>
      </c>
      <c r="G35" s="18">
        <f t="shared" si="0"/>
        <v>0</v>
      </c>
      <c r="H35" s="15">
        <v>0</v>
      </c>
      <c r="I35" s="14">
        <v>3157000</v>
      </c>
      <c r="J35" s="2" t="s">
        <v>45</v>
      </c>
      <c r="K35" s="2" t="s">
        <v>92</v>
      </c>
      <c r="L35" s="8">
        <f t="shared" si="1"/>
        <v>0</v>
      </c>
      <c r="M35" s="9" t="s">
        <v>102</v>
      </c>
      <c r="N35" s="2" t="s">
        <v>89</v>
      </c>
      <c r="O35" s="6">
        <v>43570</v>
      </c>
      <c r="P35" s="6">
        <v>43555</v>
      </c>
      <c r="Q35" s="2"/>
    </row>
    <row r="36" spans="1:17" ht="79.5" thickBot="1" x14ac:dyDescent="0.3">
      <c r="A36" s="16">
        <v>2019</v>
      </c>
      <c r="B36" s="3">
        <v>43466</v>
      </c>
      <c r="C36" s="4">
        <v>43554</v>
      </c>
      <c r="D36" s="5" t="s">
        <v>93</v>
      </c>
      <c r="E36" s="2" t="s">
        <v>70</v>
      </c>
      <c r="F36" s="9" t="s">
        <v>90</v>
      </c>
      <c r="G36" s="18">
        <f t="shared" si="0"/>
        <v>0</v>
      </c>
      <c r="H36" s="15">
        <v>0</v>
      </c>
      <c r="I36" s="15">
        <v>10000000</v>
      </c>
      <c r="J36" s="9" t="s">
        <v>45</v>
      </c>
      <c r="K36" s="2" t="s">
        <v>92</v>
      </c>
      <c r="L36" s="8">
        <f t="shared" si="1"/>
        <v>0</v>
      </c>
      <c r="M36" s="9" t="s">
        <v>103</v>
      </c>
      <c r="N36" s="9" t="s">
        <v>89</v>
      </c>
      <c r="O36" s="10">
        <v>43570</v>
      </c>
      <c r="P36" s="6">
        <v>43555</v>
      </c>
      <c r="Q36" s="2"/>
    </row>
    <row r="37" spans="1:17" ht="79.5" thickBot="1" x14ac:dyDescent="0.3">
      <c r="A37" s="16">
        <v>2019</v>
      </c>
      <c r="B37" s="3">
        <v>43466</v>
      </c>
      <c r="C37" s="4">
        <v>43554</v>
      </c>
      <c r="D37" s="5" t="s">
        <v>93</v>
      </c>
      <c r="E37" s="2" t="s">
        <v>70</v>
      </c>
      <c r="F37" s="2" t="s">
        <v>83</v>
      </c>
      <c r="G37" s="18">
        <f t="shared" si="0"/>
        <v>0.12065019039160925</v>
      </c>
      <c r="H37" s="15">
        <v>5416538.7800000003</v>
      </c>
      <c r="I37" s="14">
        <v>44894573</v>
      </c>
      <c r="J37" s="2" t="s">
        <v>45</v>
      </c>
      <c r="K37" s="2" t="s">
        <v>92</v>
      </c>
      <c r="L37" s="8">
        <f t="shared" si="1"/>
        <v>0.12065019039160925</v>
      </c>
      <c r="M37" s="9" t="s">
        <v>104</v>
      </c>
      <c r="N37" s="2" t="s">
        <v>89</v>
      </c>
      <c r="O37" s="6">
        <v>43570</v>
      </c>
      <c r="P37" s="6">
        <v>43555</v>
      </c>
      <c r="Q37" s="2"/>
    </row>
    <row r="38" spans="1:17" ht="79.5" thickBot="1" x14ac:dyDescent="0.3">
      <c r="A38" s="16">
        <v>2019</v>
      </c>
      <c r="B38" s="3">
        <v>43466</v>
      </c>
      <c r="C38" s="4">
        <v>43554</v>
      </c>
      <c r="D38" s="5" t="s">
        <v>93</v>
      </c>
      <c r="E38" s="2" t="s">
        <v>70</v>
      </c>
      <c r="F38" s="2" t="s">
        <v>84</v>
      </c>
      <c r="G38" s="18">
        <f t="shared" si="0"/>
        <v>0.16485316969605024</v>
      </c>
      <c r="H38" s="15">
        <v>5354881.99</v>
      </c>
      <c r="I38" s="14">
        <v>32482736</v>
      </c>
      <c r="J38" s="2" t="s">
        <v>45</v>
      </c>
      <c r="K38" s="2" t="s">
        <v>92</v>
      </c>
      <c r="L38" s="8">
        <f t="shared" si="1"/>
        <v>0.16485316969605024</v>
      </c>
      <c r="M38" s="9" t="s">
        <v>105</v>
      </c>
      <c r="N38" s="2" t="s">
        <v>89</v>
      </c>
      <c r="O38" s="6">
        <v>43570</v>
      </c>
      <c r="P38" s="6">
        <v>43555</v>
      </c>
      <c r="Q38" s="2"/>
    </row>
    <row r="39" spans="1:17" ht="79.5" thickBot="1" x14ac:dyDescent="0.3">
      <c r="A39" s="16">
        <v>2019</v>
      </c>
      <c r="B39" s="3">
        <v>43466</v>
      </c>
      <c r="C39" s="4">
        <v>43554</v>
      </c>
      <c r="D39" s="5" t="s">
        <v>93</v>
      </c>
      <c r="E39" s="2" t="s">
        <v>70</v>
      </c>
      <c r="F39" s="2" t="s">
        <v>85</v>
      </c>
      <c r="G39" s="18">
        <f t="shared" si="0"/>
        <v>0.16993351183569291</v>
      </c>
      <c r="H39" s="15">
        <v>3693299.77</v>
      </c>
      <c r="I39" s="14">
        <v>21733793</v>
      </c>
      <c r="J39" s="2" t="s">
        <v>45</v>
      </c>
      <c r="K39" s="2" t="s">
        <v>92</v>
      </c>
      <c r="L39" s="8">
        <f t="shared" si="1"/>
        <v>0.16993351183569291</v>
      </c>
      <c r="M39" s="9" t="s">
        <v>109</v>
      </c>
      <c r="N39" s="2" t="s">
        <v>89</v>
      </c>
      <c r="O39" s="6">
        <v>43570</v>
      </c>
      <c r="P39" s="6">
        <v>43555</v>
      </c>
      <c r="Q39" s="2"/>
    </row>
    <row r="40" spans="1:17" ht="79.5" thickBot="1" x14ac:dyDescent="0.3">
      <c r="A40" s="16">
        <v>2019</v>
      </c>
      <c r="B40" s="3">
        <v>43466</v>
      </c>
      <c r="C40" s="4">
        <v>43554</v>
      </c>
      <c r="D40" s="5" t="s">
        <v>93</v>
      </c>
      <c r="E40" s="2" t="s">
        <v>70</v>
      </c>
      <c r="F40" s="2" t="s">
        <v>86</v>
      </c>
      <c r="G40" s="18">
        <f t="shared" si="0"/>
        <v>1.1813726814273165E-2</v>
      </c>
      <c r="H40" s="15">
        <v>1272730.57</v>
      </c>
      <c r="I40" s="14">
        <v>107733198</v>
      </c>
      <c r="J40" s="2" t="s">
        <v>45</v>
      </c>
      <c r="K40" s="2" t="s">
        <v>92</v>
      </c>
      <c r="L40" s="8">
        <f t="shared" si="1"/>
        <v>1.1813726814273165E-2</v>
      </c>
      <c r="M40" s="9" t="s">
        <v>106</v>
      </c>
      <c r="N40" s="2" t="s">
        <v>89</v>
      </c>
      <c r="O40" s="6">
        <v>43570</v>
      </c>
      <c r="P40" s="6">
        <v>43555</v>
      </c>
      <c r="Q40" s="2"/>
    </row>
    <row r="41" spans="1:17" ht="79.5" thickBot="1" x14ac:dyDescent="0.3">
      <c r="A41" s="17">
        <v>2019</v>
      </c>
      <c r="B41" s="3">
        <v>43466</v>
      </c>
      <c r="C41" s="4">
        <v>43554</v>
      </c>
      <c r="D41" s="5" t="s">
        <v>93</v>
      </c>
      <c r="E41" s="2" t="s">
        <v>70</v>
      </c>
      <c r="F41" s="2" t="s">
        <v>87</v>
      </c>
      <c r="G41" s="18">
        <f t="shared" si="0"/>
        <v>0</v>
      </c>
      <c r="H41" s="15">
        <v>0</v>
      </c>
      <c r="I41" s="14">
        <v>1425506</v>
      </c>
      <c r="J41" s="7" t="s">
        <v>45</v>
      </c>
      <c r="K41" s="2" t="s">
        <v>92</v>
      </c>
      <c r="L41" s="8">
        <f t="shared" si="1"/>
        <v>0</v>
      </c>
      <c r="M41" s="9" t="s">
        <v>110</v>
      </c>
      <c r="N41" s="2" t="s">
        <v>89</v>
      </c>
      <c r="O41" s="6">
        <v>43570</v>
      </c>
      <c r="P41" s="6">
        <v>43555</v>
      </c>
      <c r="Q41" s="2"/>
    </row>
    <row r="42" spans="1:17" ht="79.5" thickBot="1" x14ac:dyDescent="0.3">
      <c r="A42" s="17">
        <v>2019</v>
      </c>
      <c r="B42" s="3">
        <v>43466</v>
      </c>
      <c r="C42" s="4">
        <v>43554</v>
      </c>
      <c r="D42" s="5" t="s">
        <v>93</v>
      </c>
      <c r="E42" s="2" t="s">
        <v>70</v>
      </c>
      <c r="F42" s="2" t="s">
        <v>88</v>
      </c>
      <c r="G42" s="18">
        <f t="shared" si="0"/>
        <v>0.19417028252092378</v>
      </c>
      <c r="H42" s="15">
        <v>1188777.07</v>
      </c>
      <c r="I42" s="14">
        <v>6122343</v>
      </c>
      <c r="J42" s="7" t="s">
        <v>45</v>
      </c>
      <c r="K42" s="2" t="s">
        <v>92</v>
      </c>
      <c r="L42" s="8">
        <f t="shared" si="1"/>
        <v>0.19417028252092378</v>
      </c>
      <c r="M42" s="9" t="s">
        <v>111</v>
      </c>
      <c r="N42" s="2" t="s">
        <v>89</v>
      </c>
      <c r="O42" s="6">
        <v>43570</v>
      </c>
      <c r="P42" s="6">
        <v>43555</v>
      </c>
      <c r="Q42" s="2"/>
    </row>
  </sheetData>
  <protectedRanges>
    <protectedRange password="CF91" sqref="H7:I7" name="Rango1"/>
  </protectedRanges>
  <autoFilter ref="A5:Q5"/>
  <mergeCells count="1">
    <mergeCell ref="A4:Q4"/>
  </mergeCells>
  <hyperlinks>
    <hyperlink ref="D6" r:id="rId1"/>
    <hyperlink ref="D7:D42" r:id="rId2" display="http://www.miguelhidalgo.gob.mx/transparencia2019/uploads/archivos/poa_2019_22b.pdf"/>
  </hyperlinks>
  <pageMargins left="0.7" right="0.7" top="0.75" bottom="0.75" header="0.3" footer="0.3"/>
  <pageSetup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opLeftCell="A4" zoomScale="90" zoomScaleNormal="90" workbookViewId="0">
      <selection activeCell="A4" sqref="A4:Q4"/>
    </sheetView>
  </sheetViews>
  <sheetFormatPr baseColWidth="10" defaultRowHeight="15" x14ac:dyDescent="0.25"/>
  <cols>
    <col min="1" max="1" width="8.42578125" style="13" bestFit="1" customWidth="1"/>
    <col min="2" max="2" width="13.85546875" customWidth="1"/>
    <col min="3" max="3" width="16.140625" customWidth="1"/>
    <col min="4" max="4" width="36.5703125" bestFit="1" customWidth="1"/>
    <col min="5" max="5" width="35.42578125" bestFit="1" customWidth="1"/>
    <col min="6" max="6" width="15" bestFit="1" customWidth="1"/>
    <col min="7" max="7" width="12.42578125" bestFit="1" customWidth="1"/>
    <col min="8" max="8" width="17" style="13" bestFit="1" customWidth="1"/>
    <col min="9" max="9" width="16.5703125" style="11" customWidth="1"/>
    <col min="10" max="10" width="13.28515625" customWidth="1"/>
    <col min="11" max="11" width="35" bestFit="1" customWidth="1"/>
    <col min="12" max="12" width="14.85546875" style="11" customWidth="1"/>
    <col min="13" max="13" width="42.140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s="13" t="s">
        <v>0</v>
      </c>
    </row>
    <row r="2" spans="1:17" hidden="1" x14ac:dyDescent="0.25">
      <c r="A2" s="13" t="s">
        <v>2</v>
      </c>
      <c r="B2" t="s">
        <v>3</v>
      </c>
      <c r="C2" t="s">
        <v>3</v>
      </c>
      <c r="D2" t="s">
        <v>4</v>
      </c>
      <c r="E2" t="s">
        <v>5</v>
      </c>
      <c r="F2" t="s">
        <v>6</v>
      </c>
      <c r="G2" t="s">
        <v>5</v>
      </c>
      <c r="H2" s="13" t="s">
        <v>6</v>
      </c>
      <c r="I2" s="11" t="s">
        <v>7</v>
      </c>
      <c r="J2" t="s">
        <v>5</v>
      </c>
      <c r="K2" t="s">
        <v>5</v>
      </c>
      <c r="L2" s="11" t="s">
        <v>5</v>
      </c>
      <c r="M2" t="s">
        <v>5</v>
      </c>
      <c r="N2" t="s">
        <v>6</v>
      </c>
      <c r="O2" t="s">
        <v>3</v>
      </c>
      <c r="P2" t="s">
        <v>8</v>
      </c>
      <c r="Q2" t="s">
        <v>9</v>
      </c>
    </row>
    <row r="3" spans="1:17" hidden="1" x14ac:dyDescent="0.25">
      <c r="A3" s="13" t="s">
        <v>10</v>
      </c>
      <c r="B3" t="s">
        <v>11</v>
      </c>
      <c r="C3" t="s">
        <v>12</v>
      </c>
      <c r="D3" t="s">
        <v>13</v>
      </c>
      <c r="E3" t="s">
        <v>14</v>
      </c>
      <c r="F3" t="s">
        <v>15</v>
      </c>
      <c r="G3" t="s">
        <v>16</v>
      </c>
      <c r="H3" s="13" t="s">
        <v>17</v>
      </c>
      <c r="I3" s="11" t="s">
        <v>18</v>
      </c>
      <c r="J3" t="s">
        <v>19</v>
      </c>
      <c r="K3" t="s">
        <v>20</v>
      </c>
      <c r="L3" s="11" t="s">
        <v>21</v>
      </c>
      <c r="M3" t="s">
        <v>22</v>
      </c>
      <c r="N3" t="s">
        <v>23</v>
      </c>
      <c r="O3" t="s">
        <v>24</v>
      </c>
      <c r="P3" t="s">
        <v>25</v>
      </c>
      <c r="Q3" t="s">
        <v>26</v>
      </c>
    </row>
    <row r="4" spans="1:17" ht="59.25" customHeight="1" thickBot="1" x14ac:dyDescent="0.3">
      <c r="A4" s="24" t="s">
        <v>1</v>
      </c>
      <c r="B4" s="25"/>
      <c r="C4" s="25"/>
      <c r="D4" s="25"/>
      <c r="E4" s="25"/>
      <c r="F4" s="25"/>
      <c r="G4" s="25"/>
      <c r="H4" s="25"/>
      <c r="I4" s="25"/>
      <c r="J4" s="25"/>
      <c r="K4" s="25"/>
      <c r="L4" s="25"/>
      <c r="M4" s="25"/>
      <c r="N4" s="25"/>
      <c r="O4" s="25"/>
      <c r="P4" s="25"/>
      <c r="Q4" s="25"/>
    </row>
    <row r="5" spans="1:17" ht="53.25" customHeight="1" thickBot="1" x14ac:dyDescent="0.3">
      <c r="A5" s="12" t="s">
        <v>27</v>
      </c>
      <c r="B5" s="1" t="s">
        <v>28</v>
      </c>
      <c r="C5" s="1" t="s">
        <v>29</v>
      </c>
      <c r="D5" s="1" t="s">
        <v>30</v>
      </c>
      <c r="E5" s="1" t="s">
        <v>31</v>
      </c>
      <c r="F5" s="1" t="s">
        <v>32</v>
      </c>
      <c r="G5" s="1" t="s">
        <v>33</v>
      </c>
      <c r="H5" s="12" t="s">
        <v>91</v>
      </c>
      <c r="I5" s="1" t="s">
        <v>34</v>
      </c>
      <c r="J5" s="1" t="s">
        <v>35</v>
      </c>
      <c r="K5" s="1" t="s">
        <v>36</v>
      </c>
      <c r="L5" s="1" t="s">
        <v>37</v>
      </c>
      <c r="M5" s="1" t="s">
        <v>38</v>
      </c>
      <c r="N5" s="1" t="s">
        <v>39</v>
      </c>
      <c r="O5" s="1" t="s">
        <v>40</v>
      </c>
      <c r="P5" s="1" t="s">
        <v>41</v>
      </c>
      <c r="Q5" s="1" t="s">
        <v>42</v>
      </c>
    </row>
    <row r="6" spans="1:17" ht="90.75" thickBot="1" x14ac:dyDescent="0.3">
      <c r="A6" s="16">
        <v>2019</v>
      </c>
      <c r="B6" s="3">
        <v>43556</v>
      </c>
      <c r="C6" s="4">
        <v>43646</v>
      </c>
      <c r="D6" s="5" t="s">
        <v>93</v>
      </c>
      <c r="E6" s="2" t="s">
        <v>43</v>
      </c>
      <c r="F6" s="9" t="s">
        <v>44</v>
      </c>
      <c r="G6" s="18">
        <f>H6/I6</f>
        <v>0.29267852050297505</v>
      </c>
      <c r="H6" s="15">
        <v>40771103.939999998</v>
      </c>
      <c r="I6" s="14">
        <v>139303369</v>
      </c>
      <c r="J6" s="2" t="s">
        <v>45</v>
      </c>
      <c r="K6" s="2" t="s">
        <v>92</v>
      </c>
      <c r="L6" s="8">
        <f>H6/I6</f>
        <v>0.29267852050297505</v>
      </c>
      <c r="M6" s="9" t="s">
        <v>130</v>
      </c>
      <c r="N6" s="2" t="s">
        <v>89</v>
      </c>
      <c r="O6" s="4">
        <v>43661</v>
      </c>
      <c r="P6" s="4">
        <v>43646</v>
      </c>
      <c r="Q6" s="2"/>
    </row>
    <row r="7" spans="1:17" ht="124.5" thickBot="1" x14ac:dyDescent="0.3">
      <c r="A7" s="16">
        <v>2019</v>
      </c>
      <c r="B7" s="3">
        <v>43556</v>
      </c>
      <c r="C7" s="4">
        <v>43646</v>
      </c>
      <c r="D7" s="5" t="s">
        <v>93</v>
      </c>
      <c r="E7" s="2" t="s">
        <v>46</v>
      </c>
      <c r="F7" s="2" t="s">
        <v>47</v>
      </c>
      <c r="G7" s="18">
        <f t="shared" ref="G7:G42" si="0">H7/I7</f>
        <v>0.40876359839570919</v>
      </c>
      <c r="H7" s="15">
        <v>24649887.510000002</v>
      </c>
      <c r="I7" s="14">
        <v>60303529</v>
      </c>
      <c r="J7" s="2" t="s">
        <v>45</v>
      </c>
      <c r="K7" s="2" t="s">
        <v>92</v>
      </c>
      <c r="L7" s="8">
        <f t="shared" ref="L7:L42" si="1">H7/I7</f>
        <v>0.40876359839570919</v>
      </c>
      <c r="M7" s="9" t="s">
        <v>131</v>
      </c>
      <c r="N7" s="2" t="s">
        <v>89</v>
      </c>
      <c r="O7" s="4">
        <v>43661</v>
      </c>
      <c r="P7" s="4">
        <v>43646</v>
      </c>
      <c r="Q7" s="2"/>
    </row>
    <row r="8" spans="1:17" ht="77.25" customHeight="1" thickBot="1" x14ac:dyDescent="0.3">
      <c r="A8" s="16">
        <v>2019</v>
      </c>
      <c r="B8" s="3">
        <v>43556</v>
      </c>
      <c r="C8" s="4">
        <v>43646</v>
      </c>
      <c r="D8" s="5" t="s">
        <v>93</v>
      </c>
      <c r="E8" s="2" t="s">
        <v>48</v>
      </c>
      <c r="F8" s="2" t="s">
        <v>49</v>
      </c>
      <c r="G8" s="18">
        <f t="shared" si="0"/>
        <v>0.21740512842955662</v>
      </c>
      <c r="H8" s="15">
        <v>41798417.390000001</v>
      </c>
      <c r="I8" s="14">
        <v>192260494</v>
      </c>
      <c r="J8" s="2" t="s">
        <v>45</v>
      </c>
      <c r="K8" s="2" t="s">
        <v>92</v>
      </c>
      <c r="L8" s="8">
        <f t="shared" si="1"/>
        <v>0.21740512842955662</v>
      </c>
      <c r="M8" s="9" t="s">
        <v>132</v>
      </c>
      <c r="N8" s="2" t="s">
        <v>89</v>
      </c>
      <c r="O8" s="4">
        <v>43661</v>
      </c>
      <c r="P8" s="4">
        <v>43646</v>
      </c>
      <c r="Q8" s="2"/>
    </row>
    <row r="9" spans="1:17" ht="90.75" thickBot="1" x14ac:dyDescent="0.3">
      <c r="A9" s="16">
        <v>2019</v>
      </c>
      <c r="B9" s="3">
        <v>43556</v>
      </c>
      <c r="C9" s="4">
        <v>43646</v>
      </c>
      <c r="D9" s="5" t="s">
        <v>93</v>
      </c>
      <c r="E9" s="2" t="s">
        <v>50</v>
      </c>
      <c r="F9" s="2" t="s">
        <v>51</v>
      </c>
      <c r="G9" s="18">
        <f t="shared" si="0"/>
        <v>0.36165496847750311</v>
      </c>
      <c r="H9" s="15">
        <v>11098497.689999999</v>
      </c>
      <c r="I9" s="14">
        <v>30688083</v>
      </c>
      <c r="J9" s="2" t="s">
        <v>45</v>
      </c>
      <c r="K9" s="2" t="s">
        <v>92</v>
      </c>
      <c r="L9" s="8">
        <f t="shared" si="1"/>
        <v>0.36165496847750311</v>
      </c>
      <c r="M9" s="9" t="s">
        <v>133</v>
      </c>
      <c r="N9" s="2" t="s">
        <v>89</v>
      </c>
      <c r="O9" s="4">
        <v>43661</v>
      </c>
      <c r="P9" s="4">
        <v>43646</v>
      </c>
      <c r="Q9" s="2"/>
    </row>
    <row r="10" spans="1:17" ht="102" thickBot="1" x14ac:dyDescent="0.3">
      <c r="A10" s="16">
        <v>2019</v>
      </c>
      <c r="B10" s="3">
        <v>43556</v>
      </c>
      <c r="C10" s="4">
        <v>43646</v>
      </c>
      <c r="D10" s="5" t="s">
        <v>93</v>
      </c>
      <c r="E10" s="2" t="s">
        <v>52</v>
      </c>
      <c r="F10" s="2" t="s">
        <v>53</v>
      </c>
      <c r="G10" s="18">
        <f t="shared" si="0"/>
        <v>0.30152032456680716</v>
      </c>
      <c r="H10" s="15">
        <v>49759523.68</v>
      </c>
      <c r="I10" s="14">
        <v>165028754.69999999</v>
      </c>
      <c r="J10" s="2" t="s">
        <v>45</v>
      </c>
      <c r="K10" s="2" t="s">
        <v>92</v>
      </c>
      <c r="L10" s="8">
        <f t="shared" si="1"/>
        <v>0.30152032456680716</v>
      </c>
      <c r="M10" s="9" t="s">
        <v>134</v>
      </c>
      <c r="N10" s="2" t="s">
        <v>89</v>
      </c>
      <c r="O10" s="4">
        <v>43661</v>
      </c>
      <c r="P10" s="4">
        <v>43646</v>
      </c>
      <c r="Q10" s="2"/>
    </row>
    <row r="11" spans="1:17" ht="45.75" thickBot="1" x14ac:dyDescent="0.3">
      <c r="A11" s="16">
        <v>2019</v>
      </c>
      <c r="B11" s="3">
        <v>43556</v>
      </c>
      <c r="C11" s="4">
        <v>43646</v>
      </c>
      <c r="D11" s="5" t="s">
        <v>93</v>
      </c>
      <c r="E11" s="2" t="s">
        <v>54</v>
      </c>
      <c r="F11" s="2" t="s">
        <v>55</v>
      </c>
      <c r="G11" s="18">
        <f t="shared" si="0"/>
        <v>0.38273384035480845</v>
      </c>
      <c r="H11" s="15">
        <v>10319587.09</v>
      </c>
      <c r="I11" s="14">
        <v>26962829</v>
      </c>
      <c r="J11" s="2" t="s">
        <v>45</v>
      </c>
      <c r="K11" s="2" t="s">
        <v>92</v>
      </c>
      <c r="L11" s="8">
        <f t="shared" si="1"/>
        <v>0.38273384035480845</v>
      </c>
      <c r="M11" s="9" t="s">
        <v>135</v>
      </c>
      <c r="N11" s="2" t="s">
        <v>89</v>
      </c>
      <c r="O11" s="4">
        <v>43661</v>
      </c>
      <c r="P11" s="4">
        <v>43646</v>
      </c>
      <c r="Q11" s="2"/>
    </row>
    <row r="12" spans="1:17" ht="68.25" thickBot="1" x14ac:dyDescent="0.3">
      <c r="A12" s="16">
        <v>2019</v>
      </c>
      <c r="B12" s="3">
        <v>43556</v>
      </c>
      <c r="C12" s="4">
        <v>43646</v>
      </c>
      <c r="D12" s="5" t="s">
        <v>93</v>
      </c>
      <c r="E12" s="2" t="s">
        <v>56</v>
      </c>
      <c r="F12" s="2" t="s">
        <v>57</v>
      </c>
      <c r="G12" s="18">
        <f t="shared" si="0"/>
        <v>0.32216706322464805</v>
      </c>
      <c r="H12" s="15">
        <v>87943893.969999999</v>
      </c>
      <c r="I12" s="14">
        <v>272976055</v>
      </c>
      <c r="J12" s="2" t="s">
        <v>45</v>
      </c>
      <c r="K12" s="2" t="s">
        <v>92</v>
      </c>
      <c r="L12" s="8">
        <f t="shared" si="1"/>
        <v>0.32216706322464805</v>
      </c>
      <c r="M12" s="9" t="s">
        <v>136</v>
      </c>
      <c r="N12" s="2" t="s">
        <v>89</v>
      </c>
      <c r="O12" s="4">
        <v>43661</v>
      </c>
      <c r="P12" s="4">
        <v>43646</v>
      </c>
      <c r="Q12" s="2"/>
    </row>
    <row r="13" spans="1:17" ht="90.75" thickBot="1" x14ac:dyDescent="0.3">
      <c r="A13" s="16">
        <v>2019</v>
      </c>
      <c r="B13" s="3">
        <v>43556</v>
      </c>
      <c r="C13" s="4">
        <v>43646</v>
      </c>
      <c r="D13" s="5" t="s">
        <v>93</v>
      </c>
      <c r="E13" s="2" t="s">
        <v>56</v>
      </c>
      <c r="F13" s="2" t="s">
        <v>58</v>
      </c>
      <c r="G13" s="18">
        <f t="shared" si="0"/>
        <v>0.16620089415830833</v>
      </c>
      <c r="H13" s="15">
        <v>10263634.67</v>
      </c>
      <c r="I13" s="14">
        <v>61754389</v>
      </c>
      <c r="J13" s="2" t="s">
        <v>45</v>
      </c>
      <c r="K13" s="2" t="s">
        <v>92</v>
      </c>
      <c r="L13" s="8">
        <f t="shared" si="1"/>
        <v>0.16620089415830833</v>
      </c>
      <c r="M13" s="9" t="s">
        <v>137</v>
      </c>
      <c r="N13" s="2" t="s">
        <v>89</v>
      </c>
      <c r="O13" s="4">
        <v>43661</v>
      </c>
      <c r="P13" s="4">
        <v>43646</v>
      </c>
      <c r="Q13" s="2"/>
    </row>
    <row r="14" spans="1:17" ht="79.5" thickBot="1" x14ac:dyDescent="0.3">
      <c r="A14" s="16">
        <v>2019</v>
      </c>
      <c r="B14" s="3">
        <v>43556</v>
      </c>
      <c r="C14" s="4">
        <v>43646</v>
      </c>
      <c r="D14" s="5" t="s">
        <v>93</v>
      </c>
      <c r="E14" s="2" t="s">
        <v>56</v>
      </c>
      <c r="F14" s="2" t="s">
        <v>59</v>
      </c>
      <c r="G14" s="18">
        <f t="shared" si="0"/>
        <v>0.28670421815495817</v>
      </c>
      <c r="H14" s="15">
        <v>32782036.399999999</v>
      </c>
      <c r="I14" s="14">
        <v>114340963</v>
      </c>
      <c r="J14" s="2" t="s">
        <v>45</v>
      </c>
      <c r="K14" s="2" t="s">
        <v>92</v>
      </c>
      <c r="L14" s="8">
        <f t="shared" si="1"/>
        <v>0.28670421815495817</v>
      </c>
      <c r="M14" s="9" t="s">
        <v>138</v>
      </c>
      <c r="N14" s="2" t="s">
        <v>89</v>
      </c>
      <c r="O14" s="4">
        <v>43661</v>
      </c>
      <c r="P14" s="4">
        <v>43646</v>
      </c>
      <c r="Q14" s="2"/>
    </row>
    <row r="15" spans="1:17" ht="135.75" thickBot="1" x14ac:dyDescent="0.3">
      <c r="A15" s="16">
        <v>2019</v>
      </c>
      <c r="B15" s="3">
        <v>43556</v>
      </c>
      <c r="C15" s="4">
        <v>43646</v>
      </c>
      <c r="D15" s="5" t="s">
        <v>93</v>
      </c>
      <c r="E15" s="2" t="s">
        <v>56</v>
      </c>
      <c r="F15" s="2" t="s">
        <v>60</v>
      </c>
      <c r="G15" s="18">
        <f t="shared" si="0"/>
        <v>1.0520364187803811E-3</v>
      </c>
      <c r="H15" s="15">
        <v>16847.59</v>
      </c>
      <c r="I15" s="14">
        <v>16014265</v>
      </c>
      <c r="J15" s="2" t="s">
        <v>45</v>
      </c>
      <c r="K15" s="2" t="s">
        <v>92</v>
      </c>
      <c r="L15" s="8">
        <f t="shared" si="1"/>
        <v>1.0520364187803811E-3</v>
      </c>
      <c r="M15" s="9" t="s">
        <v>139</v>
      </c>
      <c r="N15" s="2" t="s">
        <v>89</v>
      </c>
      <c r="O15" s="4">
        <v>43661</v>
      </c>
      <c r="P15" s="4">
        <v>43646</v>
      </c>
      <c r="Q15" s="2"/>
    </row>
    <row r="16" spans="1:17" ht="78.75" customHeight="1" thickBot="1" x14ac:dyDescent="0.3">
      <c r="A16" s="16">
        <v>2019</v>
      </c>
      <c r="B16" s="3">
        <v>43556</v>
      </c>
      <c r="C16" s="4">
        <v>43646</v>
      </c>
      <c r="D16" s="5" t="s">
        <v>93</v>
      </c>
      <c r="E16" s="2" t="s">
        <v>61</v>
      </c>
      <c r="F16" s="2" t="s">
        <v>62</v>
      </c>
      <c r="G16" s="18">
        <f t="shared" si="0"/>
        <v>0.32078221446383004</v>
      </c>
      <c r="H16" s="15">
        <v>14248548.67</v>
      </c>
      <c r="I16" s="14">
        <v>44418138</v>
      </c>
      <c r="J16" s="2" t="s">
        <v>45</v>
      </c>
      <c r="K16" s="2" t="s">
        <v>92</v>
      </c>
      <c r="L16" s="8">
        <f t="shared" si="1"/>
        <v>0.32078221446383004</v>
      </c>
      <c r="M16" s="9" t="s">
        <v>140</v>
      </c>
      <c r="N16" s="2" t="s">
        <v>89</v>
      </c>
      <c r="O16" s="4">
        <v>43661</v>
      </c>
      <c r="P16" s="4">
        <v>43646</v>
      </c>
      <c r="Q16" s="2"/>
    </row>
    <row r="17" spans="1:17" ht="125.25" customHeight="1" thickBot="1" x14ac:dyDescent="0.3">
      <c r="A17" s="16">
        <v>2019</v>
      </c>
      <c r="B17" s="3">
        <v>43556</v>
      </c>
      <c r="C17" s="4">
        <v>43646</v>
      </c>
      <c r="D17" s="5" t="s">
        <v>93</v>
      </c>
      <c r="E17" s="2" t="s">
        <v>56</v>
      </c>
      <c r="F17" s="2" t="s">
        <v>63</v>
      </c>
      <c r="G17" s="18">
        <f t="shared" si="0"/>
        <v>0</v>
      </c>
      <c r="H17" s="15">
        <v>0</v>
      </c>
      <c r="I17" s="14">
        <v>29970646</v>
      </c>
      <c r="J17" s="2" t="s">
        <v>45</v>
      </c>
      <c r="K17" s="2" t="s">
        <v>92</v>
      </c>
      <c r="L17" s="8">
        <f t="shared" si="1"/>
        <v>0</v>
      </c>
      <c r="M17" s="9" t="s">
        <v>141</v>
      </c>
      <c r="N17" s="2" t="s">
        <v>89</v>
      </c>
      <c r="O17" s="4">
        <v>43661</v>
      </c>
      <c r="P17" s="4">
        <v>43646</v>
      </c>
      <c r="Q17" s="2"/>
    </row>
    <row r="18" spans="1:17" ht="68.25" thickBot="1" x14ac:dyDescent="0.3">
      <c r="A18" s="16">
        <v>2019</v>
      </c>
      <c r="B18" s="3">
        <v>43556</v>
      </c>
      <c r="C18" s="4">
        <v>43646</v>
      </c>
      <c r="D18" s="5" t="s">
        <v>93</v>
      </c>
      <c r="E18" s="2" t="s">
        <v>61</v>
      </c>
      <c r="F18" s="2" t="s">
        <v>64</v>
      </c>
      <c r="G18" s="18">
        <f t="shared" si="0"/>
        <v>0.26061699831419338</v>
      </c>
      <c r="H18" s="15">
        <v>17836393.010000002</v>
      </c>
      <c r="I18" s="14">
        <v>68439100.769999996</v>
      </c>
      <c r="J18" s="2" t="s">
        <v>45</v>
      </c>
      <c r="K18" s="2" t="s">
        <v>92</v>
      </c>
      <c r="L18" s="8">
        <f t="shared" si="1"/>
        <v>0.26061699831419338</v>
      </c>
      <c r="M18" s="9" t="s">
        <v>118</v>
      </c>
      <c r="N18" s="2" t="s">
        <v>89</v>
      </c>
      <c r="O18" s="4">
        <v>43661</v>
      </c>
      <c r="P18" s="4">
        <v>43646</v>
      </c>
      <c r="Q18" s="2"/>
    </row>
    <row r="19" spans="1:17" ht="102" thickBot="1" x14ac:dyDescent="0.3">
      <c r="A19" s="16">
        <v>2019</v>
      </c>
      <c r="B19" s="3">
        <v>43556</v>
      </c>
      <c r="C19" s="4">
        <v>43646</v>
      </c>
      <c r="D19" s="5" t="s">
        <v>93</v>
      </c>
      <c r="E19" s="2" t="s">
        <v>61</v>
      </c>
      <c r="F19" s="2" t="s">
        <v>65</v>
      </c>
      <c r="G19" s="18">
        <f t="shared" si="0"/>
        <v>0.11093606894956853</v>
      </c>
      <c r="H19" s="15">
        <v>9148075.5700000003</v>
      </c>
      <c r="I19" s="14">
        <v>82462590</v>
      </c>
      <c r="J19" s="2" t="s">
        <v>45</v>
      </c>
      <c r="K19" s="2" t="s">
        <v>92</v>
      </c>
      <c r="L19" s="8">
        <f t="shared" si="1"/>
        <v>0.11093606894956853</v>
      </c>
      <c r="M19" s="9" t="s">
        <v>142</v>
      </c>
      <c r="N19" s="2" t="s">
        <v>89</v>
      </c>
      <c r="O19" s="4">
        <v>43661</v>
      </c>
      <c r="P19" s="4">
        <v>43646</v>
      </c>
      <c r="Q19" s="2"/>
    </row>
    <row r="20" spans="1:17" ht="138" customHeight="1" thickBot="1" x14ac:dyDescent="0.3">
      <c r="A20" s="16">
        <v>2019</v>
      </c>
      <c r="B20" s="3">
        <v>43556</v>
      </c>
      <c r="C20" s="4">
        <v>43646</v>
      </c>
      <c r="D20" s="5" t="s">
        <v>93</v>
      </c>
      <c r="E20" s="2" t="s">
        <v>61</v>
      </c>
      <c r="F20" s="2" t="s">
        <v>66</v>
      </c>
      <c r="G20" s="18">
        <f t="shared" si="0"/>
        <v>0.12985049611258581</v>
      </c>
      <c r="H20" s="15">
        <v>10757386.57</v>
      </c>
      <c r="I20" s="14">
        <v>82844401</v>
      </c>
      <c r="J20" s="2" t="s">
        <v>45</v>
      </c>
      <c r="K20" s="2" t="s">
        <v>92</v>
      </c>
      <c r="L20" s="8">
        <f t="shared" si="1"/>
        <v>0.12985049611258581</v>
      </c>
      <c r="M20" s="19" t="s">
        <v>143</v>
      </c>
      <c r="N20" s="2" t="s">
        <v>89</v>
      </c>
      <c r="O20" s="4">
        <v>43661</v>
      </c>
      <c r="P20" s="4">
        <v>43646</v>
      </c>
      <c r="Q20" s="2"/>
    </row>
    <row r="21" spans="1:17" ht="102" thickBot="1" x14ac:dyDescent="0.3">
      <c r="A21" s="16">
        <v>2019</v>
      </c>
      <c r="B21" s="3">
        <v>43556</v>
      </c>
      <c r="C21" s="4">
        <v>43646</v>
      </c>
      <c r="D21" s="5" t="s">
        <v>93</v>
      </c>
      <c r="E21" s="2" t="s">
        <v>61</v>
      </c>
      <c r="F21" s="2" t="s">
        <v>67</v>
      </c>
      <c r="G21" s="18">
        <f t="shared" si="0"/>
        <v>0.32243358761305002</v>
      </c>
      <c r="H21" s="15">
        <v>9520770.6099999994</v>
      </c>
      <c r="I21" s="14">
        <v>29527850</v>
      </c>
      <c r="J21" s="2" t="s">
        <v>45</v>
      </c>
      <c r="K21" s="2" t="s">
        <v>92</v>
      </c>
      <c r="L21" s="8">
        <f t="shared" si="1"/>
        <v>0.32243358761305002</v>
      </c>
      <c r="M21" s="9" t="s">
        <v>144</v>
      </c>
      <c r="N21" s="2" t="s">
        <v>89</v>
      </c>
      <c r="O21" s="4">
        <v>43661</v>
      </c>
      <c r="P21" s="4">
        <v>43646</v>
      </c>
      <c r="Q21" s="2"/>
    </row>
    <row r="22" spans="1:17" ht="79.5" thickBot="1" x14ac:dyDescent="0.3">
      <c r="A22" s="16">
        <v>2019</v>
      </c>
      <c r="B22" s="3">
        <v>43556</v>
      </c>
      <c r="C22" s="4">
        <v>43646</v>
      </c>
      <c r="D22" s="5" t="s">
        <v>93</v>
      </c>
      <c r="E22" s="2" t="s">
        <v>61</v>
      </c>
      <c r="F22" s="2" t="s">
        <v>68</v>
      </c>
      <c r="G22" s="18">
        <f t="shared" si="0"/>
        <v>0.10628616596952237</v>
      </c>
      <c r="H22" s="15">
        <v>6860391.1900000004</v>
      </c>
      <c r="I22" s="14">
        <v>64546417</v>
      </c>
      <c r="J22" s="2" t="s">
        <v>45</v>
      </c>
      <c r="K22" s="2" t="s">
        <v>92</v>
      </c>
      <c r="L22" s="8">
        <f t="shared" si="1"/>
        <v>0.10628616596952237</v>
      </c>
      <c r="M22" s="9" t="s">
        <v>145</v>
      </c>
      <c r="N22" s="2" t="s">
        <v>89</v>
      </c>
      <c r="O22" s="4">
        <v>43661</v>
      </c>
      <c r="P22" s="4">
        <v>43646</v>
      </c>
      <c r="Q22" s="2"/>
    </row>
    <row r="23" spans="1:17" ht="75" customHeight="1" thickBot="1" x14ac:dyDescent="0.3">
      <c r="A23" s="16">
        <v>2019</v>
      </c>
      <c r="B23" s="3">
        <v>43556</v>
      </c>
      <c r="C23" s="4">
        <v>43646</v>
      </c>
      <c r="D23" s="5" t="s">
        <v>93</v>
      </c>
      <c r="E23" s="2" t="s">
        <v>61</v>
      </c>
      <c r="F23" s="2" t="s">
        <v>69</v>
      </c>
      <c r="G23" s="18">
        <f t="shared" si="0"/>
        <v>6.836361773773704E-2</v>
      </c>
      <c r="H23" s="15">
        <v>3863212.93</v>
      </c>
      <c r="I23" s="14">
        <v>56509779</v>
      </c>
      <c r="J23" s="2" t="s">
        <v>45</v>
      </c>
      <c r="K23" s="2" t="s">
        <v>92</v>
      </c>
      <c r="L23" s="8">
        <f t="shared" si="1"/>
        <v>6.836361773773704E-2</v>
      </c>
      <c r="M23" s="9" t="s">
        <v>146</v>
      </c>
      <c r="N23" s="2" t="s">
        <v>89</v>
      </c>
      <c r="O23" s="4">
        <v>43661</v>
      </c>
      <c r="P23" s="4">
        <v>43646</v>
      </c>
      <c r="Q23" s="2"/>
    </row>
    <row r="24" spans="1:17" ht="90.75" thickBot="1" x14ac:dyDescent="0.3">
      <c r="A24" s="16">
        <v>2019</v>
      </c>
      <c r="B24" s="3">
        <v>43556</v>
      </c>
      <c r="C24" s="4">
        <v>43646</v>
      </c>
      <c r="D24" s="5" t="s">
        <v>93</v>
      </c>
      <c r="E24" s="2" t="s">
        <v>70</v>
      </c>
      <c r="F24" s="2" t="s">
        <v>71</v>
      </c>
      <c r="G24" s="18">
        <f t="shared" si="0"/>
        <v>3.0663827866699661E-2</v>
      </c>
      <c r="H24" s="15">
        <v>129361</v>
      </c>
      <c r="I24" s="14">
        <v>4218684</v>
      </c>
      <c r="J24" s="2" t="s">
        <v>45</v>
      </c>
      <c r="K24" s="2" t="s">
        <v>92</v>
      </c>
      <c r="L24" s="8">
        <f t="shared" si="1"/>
        <v>3.0663827866699661E-2</v>
      </c>
      <c r="M24" s="9" t="s">
        <v>147</v>
      </c>
      <c r="N24" s="2" t="s">
        <v>89</v>
      </c>
      <c r="O24" s="4">
        <v>43661</v>
      </c>
      <c r="P24" s="4">
        <v>43646</v>
      </c>
      <c r="Q24" s="2"/>
    </row>
    <row r="25" spans="1:17" ht="102" thickBot="1" x14ac:dyDescent="0.3">
      <c r="A25" s="16">
        <v>2019</v>
      </c>
      <c r="B25" s="3">
        <v>43556</v>
      </c>
      <c r="C25" s="4">
        <v>43646</v>
      </c>
      <c r="D25" s="5" t="s">
        <v>93</v>
      </c>
      <c r="E25" s="2" t="s">
        <v>70</v>
      </c>
      <c r="F25" s="2" t="s">
        <v>72</v>
      </c>
      <c r="G25" s="18">
        <f t="shared" si="0"/>
        <v>0</v>
      </c>
      <c r="H25" s="15">
        <v>0</v>
      </c>
      <c r="I25" s="14">
        <v>816007</v>
      </c>
      <c r="J25" s="2" t="s">
        <v>45</v>
      </c>
      <c r="K25" s="2" t="s">
        <v>92</v>
      </c>
      <c r="L25" s="8">
        <f t="shared" si="1"/>
        <v>0</v>
      </c>
      <c r="M25" s="9" t="s">
        <v>148</v>
      </c>
      <c r="N25" s="2" t="s">
        <v>89</v>
      </c>
      <c r="O25" s="4">
        <v>43661</v>
      </c>
      <c r="P25" s="4">
        <v>43646</v>
      </c>
      <c r="Q25" s="2"/>
    </row>
    <row r="26" spans="1:17" ht="79.5" thickBot="1" x14ac:dyDescent="0.3">
      <c r="A26" s="16">
        <v>2019</v>
      </c>
      <c r="B26" s="3">
        <v>43556</v>
      </c>
      <c r="C26" s="4">
        <v>43646</v>
      </c>
      <c r="D26" s="5" t="s">
        <v>93</v>
      </c>
      <c r="E26" s="2" t="s">
        <v>70</v>
      </c>
      <c r="F26" s="2" t="s">
        <v>73</v>
      </c>
      <c r="G26" s="18">
        <f t="shared" si="0"/>
        <v>0.32428406072381027</v>
      </c>
      <c r="H26" s="15">
        <v>12698000.369999999</v>
      </c>
      <c r="I26" s="14">
        <v>39157029</v>
      </c>
      <c r="J26" s="2" t="s">
        <v>45</v>
      </c>
      <c r="K26" s="2" t="s">
        <v>92</v>
      </c>
      <c r="L26" s="8">
        <f t="shared" si="1"/>
        <v>0.32428406072381027</v>
      </c>
      <c r="M26" s="9" t="s">
        <v>149</v>
      </c>
      <c r="N26" s="2" t="s">
        <v>89</v>
      </c>
      <c r="O26" s="4">
        <v>43661</v>
      </c>
      <c r="P26" s="4">
        <v>43646</v>
      </c>
      <c r="Q26" s="2"/>
    </row>
    <row r="27" spans="1:17" ht="90.75" thickBot="1" x14ac:dyDescent="0.3">
      <c r="A27" s="16">
        <v>2019</v>
      </c>
      <c r="B27" s="3">
        <v>43556</v>
      </c>
      <c r="C27" s="4">
        <v>43646</v>
      </c>
      <c r="D27" s="5" t="s">
        <v>93</v>
      </c>
      <c r="E27" s="2" t="s">
        <v>70</v>
      </c>
      <c r="F27" s="2" t="s">
        <v>74</v>
      </c>
      <c r="G27" s="18">
        <f t="shared" si="0"/>
        <v>0.40039364068409611</v>
      </c>
      <c r="H27" s="15">
        <v>15465243.609999999</v>
      </c>
      <c r="I27" s="14">
        <v>38625098</v>
      </c>
      <c r="J27" s="2" t="s">
        <v>45</v>
      </c>
      <c r="K27" s="2" t="s">
        <v>92</v>
      </c>
      <c r="L27" s="8">
        <f t="shared" si="1"/>
        <v>0.40039364068409611</v>
      </c>
      <c r="M27" s="9" t="s">
        <v>150</v>
      </c>
      <c r="N27" s="2" t="s">
        <v>89</v>
      </c>
      <c r="O27" s="4">
        <v>43661</v>
      </c>
      <c r="P27" s="4">
        <v>43646</v>
      </c>
      <c r="Q27" s="2"/>
    </row>
    <row r="28" spans="1:17" ht="79.5" thickBot="1" x14ac:dyDescent="0.3">
      <c r="A28" s="16">
        <v>2019</v>
      </c>
      <c r="B28" s="3">
        <v>43556</v>
      </c>
      <c r="C28" s="4">
        <v>43646</v>
      </c>
      <c r="D28" s="5" t="s">
        <v>93</v>
      </c>
      <c r="E28" s="2" t="s">
        <v>70</v>
      </c>
      <c r="F28" s="2" t="s">
        <v>75</v>
      </c>
      <c r="G28" s="18">
        <f t="shared" si="0"/>
        <v>0.32136008424031431</v>
      </c>
      <c r="H28" s="15">
        <v>30277012</v>
      </c>
      <c r="I28" s="14">
        <v>94215223</v>
      </c>
      <c r="J28" s="2" t="s">
        <v>45</v>
      </c>
      <c r="K28" s="2" t="s">
        <v>92</v>
      </c>
      <c r="L28" s="8">
        <f t="shared" si="1"/>
        <v>0.32136008424031431</v>
      </c>
      <c r="M28" s="9" t="s">
        <v>97</v>
      </c>
      <c r="N28" s="2" t="s">
        <v>89</v>
      </c>
      <c r="O28" s="4">
        <v>43661</v>
      </c>
      <c r="P28" s="4">
        <v>43646</v>
      </c>
      <c r="Q28" s="2"/>
    </row>
    <row r="29" spans="1:17" ht="102" thickBot="1" x14ac:dyDescent="0.3">
      <c r="A29" s="16">
        <v>2019</v>
      </c>
      <c r="B29" s="3">
        <v>43556</v>
      </c>
      <c r="C29" s="4">
        <v>43646</v>
      </c>
      <c r="D29" s="5" t="s">
        <v>93</v>
      </c>
      <c r="E29" s="2" t="s">
        <v>70</v>
      </c>
      <c r="F29" s="2" t="s">
        <v>76</v>
      </c>
      <c r="G29" s="18">
        <f t="shared" si="0"/>
        <v>3.0053282839090055E-2</v>
      </c>
      <c r="H29" s="15">
        <v>1565281.99</v>
      </c>
      <c r="I29" s="14">
        <v>52083561</v>
      </c>
      <c r="J29" s="2" t="s">
        <v>45</v>
      </c>
      <c r="K29" s="2" t="s">
        <v>92</v>
      </c>
      <c r="L29" s="8">
        <f t="shared" si="1"/>
        <v>3.0053282839090055E-2</v>
      </c>
      <c r="M29" s="9" t="s">
        <v>151</v>
      </c>
      <c r="N29" s="2" t="s">
        <v>89</v>
      </c>
      <c r="O29" s="4">
        <v>43661</v>
      </c>
      <c r="P29" s="4">
        <v>43646</v>
      </c>
      <c r="Q29" s="2"/>
    </row>
    <row r="30" spans="1:17" ht="79.5" thickBot="1" x14ac:dyDescent="0.3">
      <c r="A30" s="16">
        <v>2019</v>
      </c>
      <c r="B30" s="3">
        <v>43556</v>
      </c>
      <c r="C30" s="4">
        <v>43646</v>
      </c>
      <c r="D30" s="5" t="s">
        <v>93</v>
      </c>
      <c r="E30" s="2" t="s">
        <v>70</v>
      </c>
      <c r="F30" s="2" t="s">
        <v>77</v>
      </c>
      <c r="G30" s="18">
        <f t="shared" si="0"/>
        <v>0</v>
      </c>
      <c r="H30" s="15">
        <v>0</v>
      </c>
      <c r="I30" s="14">
        <v>11500000</v>
      </c>
      <c r="J30" s="2" t="s">
        <v>45</v>
      </c>
      <c r="K30" s="2" t="s">
        <v>92</v>
      </c>
      <c r="L30" s="8">
        <f t="shared" si="1"/>
        <v>0</v>
      </c>
      <c r="M30" s="9" t="s">
        <v>152</v>
      </c>
      <c r="N30" s="2" t="s">
        <v>89</v>
      </c>
      <c r="O30" s="4">
        <v>43661</v>
      </c>
      <c r="P30" s="4">
        <v>43646</v>
      </c>
      <c r="Q30" s="2"/>
    </row>
    <row r="31" spans="1:17" ht="79.5" thickBot="1" x14ac:dyDescent="0.3">
      <c r="A31" s="16">
        <v>2019</v>
      </c>
      <c r="B31" s="3">
        <v>43556</v>
      </c>
      <c r="C31" s="4">
        <v>43646</v>
      </c>
      <c r="D31" s="5" t="s">
        <v>93</v>
      </c>
      <c r="E31" s="2" t="s">
        <v>70</v>
      </c>
      <c r="F31" s="2" t="s">
        <v>78</v>
      </c>
      <c r="G31" s="18">
        <f t="shared" si="0"/>
        <v>0.19911699468867916</v>
      </c>
      <c r="H31" s="15">
        <v>6020122.9299999997</v>
      </c>
      <c r="I31" s="14">
        <v>30234099</v>
      </c>
      <c r="J31" s="2" t="s">
        <v>45</v>
      </c>
      <c r="K31" s="2" t="s">
        <v>92</v>
      </c>
      <c r="L31" s="8">
        <f t="shared" si="1"/>
        <v>0.19911699468867916</v>
      </c>
      <c r="M31" s="9" t="s">
        <v>153</v>
      </c>
      <c r="N31" s="2" t="s">
        <v>89</v>
      </c>
      <c r="O31" s="4">
        <v>43661</v>
      </c>
      <c r="P31" s="4">
        <v>43646</v>
      </c>
      <c r="Q31" s="2"/>
    </row>
    <row r="32" spans="1:17" ht="79.5" thickBot="1" x14ac:dyDescent="0.3">
      <c r="A32" s="16">
        <v>2019</v>
      </c>
      <c r="B32" s="3">
        <v>43556</v>
      </c>
      <c r="C32" s="4">
        <v>43646</v>
      </c>
      <c r="D32" s="5" t="s">
        <v>93</v>
      </c>
      <c r="E32" s="2" t="s">
        <v>70</v>
      </c>
      <c r="F32" s="2" t="s">
        <v>79</v>
      </c>
      <c r="G32" s="18">
        <f t="shared" si="0"/>
        <v>0</v>
      </c>
      <c r="H32" s="15">
        <v>0</v>
      </c>
      <c r="I32" s="14">
        <v>31500000</v>
      </c>
      <c r="J32" s="2" t="s">
        <v>45</v>
      </c>
      <c r="K32" s="2" t="s">
        <v>92</v>
      </c>
      <c r="L32" s="8">
        <f t="shared" si="1"/>
        <v>0</v>
      </c>
      <c r="M32" s="9" t="s">
        <v>154</v>
      </c>
      <c r="N32" s="2" t="s">
        <v>89</v>
      </c>
      <c r="O32" s="4">
        <v>43661</v>
      </c>
      <c r="P32" s="4">
        <v>43646</v>
      </c>
      <c r="Q32" s="2"/>
    </row>
    <row r="33" spans="1:17" ht="79.5" thickBot="1" x14ac:dyDescent="0.3">
      <c r="A33" s="16">
        <v>2019</v>
      </c>
      <c r="B33" s="3">
        <v>43556</v>
      </c>
      <c r="C33" s="4">
        <v>43646</v>
      </c>
      <c r="D33" s="5" t="s">
        <v>93</v>
      </c>
      <c r="E33" s="2" t="s">
        <v>70</v>
      </c>
      <c r="F33" s="2" t="s">
        <v>80</v>
      </c>
      <c r="G33" s="18">
        <f t="shared" si="0"/>
        <v>0</v>
      </c>
      <c r="H33" s="15">
        <v>0</v>
      </c>
      <c r="I33" s="14">
        <v>500806</v>
      </c>
      <c r="J33" s="2" t="s">
        <v>45</v>
      </c>
      <c r="K33" s="2" t="s">
        <v>92</v>
      </c>
      <c r="L33" s="8">
        <f t="shared" si="1"/>
        <v>0</v>
      </c>
      <c r="M33" s="9" t="s">
        <v>155</v>
      </c>
      <c r="N33" s="2" t="s">
        <v>89</v>
      </c>
      <c r="O33" s="4">
        <v>43661</v>
      </c>
      <c r="P33" s="4">
        <v>43646</v>
      </c>
      <c r="Q33" s="2"/>
    </row>
    <row r="34" spans="1:17" ht="79.5" thickBot="1" x14ac:dyDescent="0.3">
      <c r="A34" s="16">
        <v>2019</v>
      </c>
      <c r="B34" s="3">
        <v>43556</v>
      </c>
      <c r="C34" s="4">
        <v>43646</v>
      </c>
      <c r="D34" s="5" t="s">
        <v>93</v>
      </c>
      <c r="E34" s="2" t="s">
        <v>70</v>
      </c>
      <c r="F34" s="2" t="s">
        <v>81</v>
      </c>
      <c r="G34" s="18">
        <f t="shared" si="0"/>
        <v>2.46830149154155</v>
      </c>
      <c r="H34" s="15">
        <v>8474397</v>
      </c>
      <c r="I34" s="14">
        <v>3433290.88</v>
      </c>
      <c r="J34" s="2" t="s">
        <v>45</v>
      </c>
      <c r="K34" s="2" t="s">
        <v>92</v>
      </c>
      <c r="L34" s="8">
        <f t="shared" si="1"/>
        <v>2.46830149154155</v>
      </c>
      <c r="M34" s="9" t="s">
        <v>156</v>
      </c>
      <c r="N34" s="2" t="s">
        <v>89</v>
      </c>
      <c r="O34" s="4">
        <v>43661</v>
      </c>
      <c r="P34" s="4">
        <v>43646</v>
      </c>
      <c r="Q34" s="2"/>
    </row>
    <row r="35" spans="1:17" ht="79.5" thickBot="1" x14ac:dyDescent="0.3">
      <c r="A35" s="16">
        <v>2019</v>
      </c>
      <c r="B35" s="3">
        <v>43556</v>
      </c>
      <c r="C35" s="4">
        <v>43646</v>
      </c>
      <c r="D35" s="5" t="s">
        <v>93</v>
      </c>
      <c r="E35" s="2" t="s">
        <v>70</v>
      </c>
      <c r="F35" s="2" t="s">
        <v>82</v>
      </c>
      <c r="G35" s="18">
        <f t="shared" si="0"/>
        <v>0</v>
      </c>
      <c r="H35" s="15">
        <v>0</v>
      </c>
      <c r="I35" s="14">
        <v>3157000</v>
      </c>
      <c r="J35" s="2" t="s">
        <v>45</v>
      </c>
      <c r="K35" s="2" t="s">
        <v>92</v>
      </c>
      <c r="L35" s="8">
        <f t="shared" si="1"/>
        <v>0</v>
      </c>
      <c r="M35" s="9" t="s">
        <v>102</v>
      </c>
      <c r="N35" s="2" t="s">
        <v>89</v>
      </c>
      <c r="O35" s="4">
        <v>43661</v>
      </c>
      <c r="P35" s="4">
        <v>43646</v>
      </c>
      <c r="Q35" s="2"/>
    </row>
    <row r="36" spans="1:17" ht="79.5" thickBot="1" x14ac:dyDescent="0.3">
      <c r="A36" s="16">
        <v>2019</v>
      </c>
      <c r="B36" s="3">
        <v>43556</v>
      </c>
      <c r="C36" s="4">
        <v>43646</v>
      </c>
      <c r="D36" s="5" t="s">
        <v>93</v>
      </c>
      <c r="E36" s="2" t="s">
        <v>70</v>
      </c>
      <c r="F36" s="9" t="s">
        <v>90</v>
      </c>
      <c r="G36" s="18">
        <f t="shared" si="0"/>
        <v>0</v>
      </c>
      <c r="H36" s="15">
        <v>0</v>
      </c>
      <c r="I36" s="15">
        <v>10000000</v>
      </c>
      <c r="J36" s="9" t="s">
        <v>45</v>
      </c>
      <c r="K36" s="2" t="s">
        <v>92</v>
      </c>
      <c r="L36" s="8">
        <f t="shared" si="1"/>
        <v>0</v>
      </c>
      <c r="M36" s="9" t="s">
        <v>103</v>
      </c>
      <c r="N36" s="9" t="s">
        <v>89</v>
      </c>
      <c r="O36" s="20">
        <v>43661</v>
      </c>
      <c r="P36" s="4">
        <v>43646</v>
      </c>
      <c r="Q36" s="2"/>
    </row>
    <row r="37" spans="1:17" ht="79.5" thickBot="1" x14ac:dyDescent="0.3">
      <c r="A37" s="16">
        <v>2019</v>
      </c>
      <c r="B37" s="3">
        <v>43556</v>
      </c>
      <c r="C37" s="4">
        <v>43646</v>
      </c>
      <c r="D37" s="5" t="s">
        <v>93</v>
      </c>
      <c r="E37" s="2" t="s">
        <v>70</v>
      </c>
      <c r="F37" s="2" t="s">
        <v>83</v>
      </c>
      <c r="G37" s="18">
        <f t="shared" si="0"/>
        <v>0.24264468135157449</v>
      </c>
      <c r="H37" s="15">
        <v>10893429.359999999</v>
      </c>
      <c r="I37" s="14">
        <v>44894573</v>
      </c>
      <c r="J37" s="2" t="s">
        <v>45</v>
      </c>
      <c r="K37" s="2" t="s">
        <v>92</v>
      </c>
      <c r="L37" s="8">
        <f t="shared" si="1"/>
        <v>0.24264468135157449</v>
      </c>
      <c r="M37" s="9" t="s">
        <v>104</v>
      </c>
      <c r="N37" s="2" t="s">
        <v>89</v>
      </c>
      <c r="O37" s="4">
        <v>43661</v>
      </c>
      <c r="P37" s="4">
        <v>43646</v>
      </c>
      <c r="Q37" s="2"/>
    </row>
    <row r="38" spans="1:17" ht="79.5" thickBot="1" x14ac:dyDescent="0.3">
      <c r="A38" s="16">
        <v>2019</v>
      </c>
      <c r="B38" s="3">
        <v>43556</v>
      </c>
      <c r="C38" s="4">
        <v>43646</v>
      </c>
      <c r="D38" s="5" t="s">
        <v>93</v>
      </c>
      <c r="E38" s="2" t="s">
        <v>70</v>
      </c>
      <c r="F38" s="2" t="s">
        <v>84</v>
      </c>
      <c r="G38" s="18">
        <f t="shared" si="0"/>
        <v>0.35238724865358345</v>
      </c>
      <c r="H38" s="15">
        <v>10443047.210000001</v>
      </c>
      <c r="I38" s="14">
        <v>29635145</v>
      </c>
      <c r="J38" s="2" t="s">
        <v>45</v>
      </c>
      <c r="K38" s="2" t="s">
        <v>92</v>
      </c>
      <c r="L38" s="8">
        <f t="shared" si="1"/>
        <v>0.35238724865358345</v>
      </c>
      <c r="M38" s="9" t="s">
        <v>105</v>
      </c>
      <c r="N38" s="2" t="s">
        <v>89</v>
      </c>
      <c r="O38" s="4">
        <v>43661</v>
      </c>
      <c r="P38" s="4">
        <v>43646</v>
      </c>
      <c r="Q38" s="2"/>
    </row>
    <row r="39" spans="1:17" ht="79.5" thickBot="1" x14ac:dyDescent="0.3">
      <c r="A39" s="16">
        <v>2019</v>
      </c>
      <c r="B39" s="3">
        <v>43556</v>
      </c>
      <c r="C39" s="4">
        <v>43646</v>
      </c>
      <c r="D39" s="5" t="s">
        <v>93</v>
      </c>
      <c r="E39" s="2" t="s">
        <v>70</v>
      </c>
      <c r="F39" s="2" t="s">
        <v>85</v>
      </c>
      <c r="G39" s="18">
        <f t="shared" si="0"/>
        <v>0.39747542502130206</v>
      </c>
      <c r="H39" s="15">
        <v>8638648.6099999994</v>
      </c>
      <c r="I39" s="14">
        <v>21733793</v>
      </c>
      <c r="J39" s="2" t="s">
        <v>45</v>
      </c>
      <c r="K39" s="2" t="s">
        <v>92</v>
      </c>
      <c r="L39" s="8">
        <f t="shared" si="1"/>
        <v>0.39747542502130206</v>
      </c>
      <c r="M39" s="9" t="s">
        <v>157</v>
      </c>
      <c r="N39" s="2" t="s">
        <v>89</v>
      </c>
      <c r="O39" s="4">
        <v>43661</v>
      </c>
      <c r="P39" s="4">
        <v>43646</v>
      </c>
      <c r="Q39" s="2"/>
    </row>
    <row r="40" spans="1:17" ht="79.5" thickBot="1" x14ac:dyDescent="0.3">
      <c r="A40" s="16">
        <v>2019</v>
      </c>
      <c r="B40" s="3">
        <v>43556</v>
      </c>
      <c r="C40" s="4">
        <v>43646</v>
      </c>
      <c r="D40" s="5" t="s">
        <v>93</v>
      </c>
      <c r="E40" s="2" t="s">
        <v>70</v>
      </c>
      <c r="F40" s="2" t="s">
        <v>86</v>
      </c>
      <c r="G40" s="18">
        <f t="shared" si="0"/>
        <v>2.4080889717949333E-2</v>
      </c>
      <c r="H40" s="15">
        <v>2594311.2599999998</v>
      </c>
      <c r="I40" s="14">
        <v>107733198</v>
      </c>
      <c r="J40" s="2" t="s">
        <v>45</v>
      </c>
      <c r="K40" s="2" t="s">
        <v>92</v>
      </c>
      <c r="L40" s="8">
        <f t="shared" si="1"/>
        <v>2.4080889717949333E-2</v>
      </c>
      <c r="M40" s="9" t="s">
        <v>158</v>
      </c>
      <c r="N40" s="2" t="s">
        <v>89</v>
      </c>
      <c r="O40" s="4">
        <v>43661</v>
      </c>
      <c r="P40" s="4">
        <v>43646</v>
      </c>
      <c r="Q40" s="2"/>
    </row>
    <row r="41" spans="1:17" ht="79.5" thickBot="1" x14ac:dyDescent="0.3">
      <c r="A41" s="17">
        <v>2019</v>
      </c>
      <c r="B41" s="3">
        <v>43556</v>
      </c>
      <c r="C41" s="4">
        <v>43646</v>
      </c>
      <c r="D41" s="5" t="s">
        <v>93</v>
      </c>
      <c r="E41" s="2" t="s">
        <v>70</v>
      </c>
      <c r="F41" s="2" t="s">
        <v>87</v>
      </c>
      <c r="G41" s="18">
        <f t="shared" si="0"/>
        <v>0</v>
      </c>
      <c r="H41" s="15">
        <v>0</v>
      </c>
      <c r="I41" s="14">
        <v>1425506</v>
      </c>
      <c r="J41" s="7" t="s">
        <v>45</v>
      </c>
      <c r="K41" s="2" t="s">
        <v>92</v>
      </c>
      <c r="L41" s="8">
        <f t="shared" si="1"/>
        <v>0</v>
      </c>
      <c r="M41" s="9" t="s">
        <v>159</v>
      </c>
      <c r="N41" s="2" t="s">
        <v>89</v>
      </c>
      <c r="O41" s="4">
        <v>43661</v>
      </c>
      <c r="P41" s="4">
        <v>43646</v>
      </c>
      <c r="Q41" s="2"/>
    </row>
    <row r="42" spans="1:17" ht="79.5" thickBot="1" x14ac:dyDescent="0.3">
      <c r="A42" s="17">
        <v>2019</v>
      </c>
      <c r="B42" s="3">
        <v>43556</v>
      </c>
      <c r="C42" s="4">
        <v>43646</v>
      </c>
      <c r="D42" s="5" t="s">
        <v>93</v>
      </c>
      <c r="E42" s="2" t="s">
        <v>70</v>
      </c>
      <c r="F42" s="2" t="s">
        <v>88</v>
      </c>
      <c r="G42" s="18">
        <f t="shared" si="0"/>
        <v>0.36360629255825749</v>
      </c>
      <c r="H42" s="15">
        <v>2226122.44</v>
      </c>
      <c r="I42" s="14">
        <v>6122343</v>
      </c>
      <c r="J42" s="7" t="s">
        <v>45</v>
      </c>
      <c r="K42" s="2" t="s">
        <v>92</v>
      </c>
      <c r="L42" s="8">
        <f t="shared" si="1"/>
        <v>0.36360629255825749</v>
      </c>
      <c r="M42" s="9" t="s">
        <v>111</v>
      </c>
      <c r="N42" s="2" t="s">
        <v>89</v>
      </c>
      <c r="O42" s="4">
        <v>43661</v>
      </c>
      <c r="P42" s="4">
        <v>43646</v>
      </c>
      <c r="Q42" s="2"/>
    </row>
  </sheetData>
  <protectedRanges>
    <protectedRange password="CF91" sqref="H7:I7" name="Rango1"/>
  </protectedRanges>
  <mergeCells count="1">
    <mergeCell ref="A4:Q4"/>
  </mergeCells>
  <hyperlinks>
    <hyperlink ref="D6" r:id="rId1"/>
    <hyperlink ref="D7:D42" r:id="rId2" display="http://www.miguelhidalgo.gob.mx/transparencia2019/uploads/archivos/poa_2019_22b.pdf"/>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opLeftCell="A4" zoomScale="90" zoomScaleNormal="90" workbookViewId="0">
      <selection activeCell="A4" sqref="A4:Q4"/>
    </sheetView>
  </sheetViews>
  <sheetFormatPr baseColWidth="10" defaultRowHeight="15" x14ac:dyDescent="0.25"/>
  <cols>
    <col min="1" max="1" width="8.42578125" style="13" bestFit="1" customWidth="1"/>
    <col min="2" max="2" width="13.85546875" customWidth="1"/>
    <col min="3" max="3" width="16.140625" customWidth="1"/>
    <col min="4" max="4" width="36.5703125" bestFit="1" customWidth="1"/>
    <col min="5" max="5" width="35.42578125" bestFit="1" customWidth="1"/>
    <col min="6" max="6" width="15" bestFit="1" customWidth="1"/>
    <col min="7" max="7" width="12.42578125" bestFit="1" customWidth="1"/>
    <col min="8" max="8" width="17" style="13" bestFit="1" customWidth="1"/>
    <col min="9" max="9" width="16.5703125" style="11" customWidth="1"/>
    <col min="10" max="10" width="14.7109375" customWidth="1"/>
    <col min="11" max="11" width="35" bestFit="1" customWidth="1"/>
    <col min="12" max="12" width="14.85546875" style="11" customWidth="1"/>
    <col min="13" max="13" width="42.140625" bestFit="1" customWidth="1"/>
    <col min="14" max="14" width="34.85546875" bestFit="1" customWidth="1"/>
    <col min="15" max="15" width="17.5703125" bestFit="1" customWidth="1"/>
    <col min="16" max="16" width="16.140625" customWidth="1"/>
    <col min="17" max="17" width="8" bestFit="1" customWidth="1"/>
  </cols>
  <sheetData>
    <row r="1" spans="1:17" hidden="1" x14ac:dyDescent="0.25">
      <c r="A1" s="13" t="s">
        <v>0</v>
      </c>
    </row>
    <row r="2" spans="1:17" hidden="1" x14ac:dyDescent="0.25">
      <c r="A2" s="13" t="s">
        <v>2</v>
      </c>
      <c r="B2" t="s">
        <v>3</v>
      </c>
      <c r="C2" t="s">
        <v>3</v>
      </c>
      <c r="D2" t="s">
        <v>4</v>
      </c>
      <c r="E2" t="s">
        <v>5</v>
      </c>
      <c r="F2" t="s">
        <v>6</v>
      </c>
      <c r="G2" t="s">
        <v>5</v>
      </c>
      <c r="H2" s="13" t="s">
        <v>6</v>
      </c>
      <c r="I2" s="11" t="s">
        <v>7</v>
      </c>
      <c r="J2" t="s">
        <v>5</v>
      </c>
      <c r="K2" t="s">
        <v>5</v>
      </c>
      <c r="L2" s="11" t="s">
        <v>5</v>
      </c>
      <c r="M2" t="s">
        <v>5</v>
      </c>
      <c r="N2" t="s">
        <v>6</v>
      </c>
      <c r="O2" t="s">
        <v>3</v>
      </c>
      <c r="P2" t="s">
        <v>8</v>
      </c>
      <c r="Q2" t="s">
        <v>9</v>
      </c>
    </row>
    <row r="3" spans="1:17" hidden="1" x14ac:dyDescent="0.25">
      <c r="A3" s="13" t="s">
        <v>10</v>
      </c>
      <c r="B3" t="s">
        <v>11</v>
      </c>
      <c r="C3" t="s">
        <v>12</v>
      </c>
      <c r="D3" t="s">
        <v>13</v>
      </c>
      <c r="E3" t="s">
        <v>14</v>
      </c>
      <c r="F3" t="s">
        <v>15</v>
      </c>
      <c r="G3" t="s">
        <v>16</v>
      </c>
      <c r="H3" s="13" t="s">
        <v>17</v>
      </c>
      <c r="I3" s="11" t="s">
        <v>18</v>
      </c>
      <c r="J3" t="s">
        <v>19</v>
      </c>
      <c r="K3" t="s">
        <v>20</v>
      </c>
      <c r="L3" s="11" t="s">
        <v>21</v>
      </c>
      <c r="M3" t="s">
        <v>22</v>
      </c>
      <c r="N3" t="s">
        <v>23</v>
      </c>
      <c r="O3" t="s">
        <v>24</v>
      </c>
      <c r="P3" t="s">
        <v>25</v>
      </c>
      <c r="Q3" t="s">
        <v>26</v>
      </c>
    </row>
    <row r="4" spans="1:17" ht="59.25" customHeight="1" thickBot="1" x14ac:dyDescent="0.3">
      <c r="A4" s="24" t="s">
        <v>1</v>
      </c>
      <c r="B4" s="25"/>
      <c r="C4" s="25"/>
      <c r="D4" s="25"/>
      <c r="E4" s="25"/>
      <c r="F4" s="25"/>
      <c r="G4" s="25"/>
      <c r="H4" s="25"/>
      <c r="I4" s="25"/>
      <c r="J4" s="25"/>
      <c r="K4" s="25"/>
      <c r="L4" s="25"/>
      <c r="M4" s="25"/>
      <c r="N4" s="25"/>
      <c r="O4" s="25"/>
      <c r="P4" s="25"/>
      <c r="Q4" s="25"/>
    </row>
    <row r="5" spans="1:17" ht="53.25" customHeight="1" thickBot="1" x14ac:dyDescent="0.3">
      <c r="A5" s="12" t="s">
        <v>27</v>
      </c>
      <c r="B5" s="1" t="s">
        <v>28</v>
      </c>
      <c r="C5" s="1" t="s">
        <v>29</v>
      </c>
      <c r="D5" s="1" t="s">
        <v>30</v>
      </c>
      <c r="E5" s="1" t="s">
        <v>31</v>
      </c>
      <c r="F5" s="1" t="s">
        <v>32</v>
      </c>
      <c r="G5" s="1" t="s">
        <v>33</v>
      </c>
      <c r="H5" s="12" t="s">
        <v>91</v>
      </c>
      <c r="I5" s="1" t="s">
        <v>34</v>
      </c>
      <c r="J5" s="1" t="s">
        <v>35</v>
      </c>
      <c r="K5" s="1" t="s">
        <v>36</v>
      </c>
      <c r="L5" s="1" t="s">
        <v>37</v>
      </c>
      <c r="M5" s="1" t="s">
        <v>38</v>
      </c>
      <c r="N5" s="1" t="s">
        <v>39</v>
      </c>
      <c r="O5" s="1" t="s">
        <v>40</v>
      </c>
      <c r="P5" s="1" t="s">
        <v>41</v>
      </c>
      <c r="Q5" s="1" t="s">
        <v>42</v>
      </c>
    </row>
    <row r="6" spans="1:17" ht="113.25" thickBot="1" x14ac:dyDescent="0.3">
      <c r="A6" s="16">
        <v>2019</v>
      </c>
      <c r="B6" s="3">
        <v>43647</v>
      </c>
      <c r="C6" s="4">
        <v>43738</v>
      </c>
      <c r="D6" s="5" t="s">
        <v>93</v>
      </c>
      <c r="E6" s="2" t="s">
        <v>43</v>
      </c>
      <c r="F6" s="9" t="s">
        <v>44</v>
      </c>
      <c r="G6" s="22">
        <f>H6/I6</f>
        <v>0.70454975778739504</v>
      </c>
      <c r="H6" s="15">
        <v>76846907.870000005</v>
      </c>
      <c r="I6" s="15">
        <v>109072364.33</v>
      </c>
      <c r="J6" s="2" t="s">
        <v>45</v>
      </c>
      <c r="K6" s="2" t="s">
        <v>92</v>
      </c>
      <c r="L6" s="8">
        <f>88.9/70.45</f>
        <v>1.2618878637331441</v>
      </c>
      <c r="M6" s="9" t="s">
        <v>192</v>
      </c>
      <c r="N6" s="2" t="s">
        <v>89</v>
      </c>
      <c r="O6" s="4">
        <v>43753</v>
      </c>
      <c r="P6" s="4">
        <v>43738</v>
      </c>
      <c r="Q6" s="2"/>
    </row>
    <row r="7" spans="1:17" ht="124.5" thickBot="1" x14ac:dyDescent="0.3">
      <c r="A7" s="16">
        <v>2019</v>
      </c>
      <c r="B7" s="3">
        <v>43647</v>
      </c>
      <c r="C7" s="4">
        <v>43738</v>
      </c>
      <c r="D7" s="5" t="s">
        <v>93</v>
      </c>
      <c r="E7" s="2" t="s">
        <v>46</v>
      </c>
      <c r="F7" s="9" t="s">
        <v>47</v>
      </c>
      <c r="G7" s="22">
        <f t="shared" ref="G7:G42" si="0">H7/I7</f>
        <v>0.7602294094425186</v>
      </c>
      <c r="H7" s="15">
        <v>37236143.530000001</v>
      </c>
      <c r="I7" s="15">
        <v>48980140.82</v>
      </c>
      <c r="J7" s="2" t="s">
        <v>45</v>
      </c>
      <c r="K7" s="2" t="s">
        <v>92</v>
      </c>
      <c r="L7" s="8">
        <f>50/76</f>
        <v>0.65789473684210531</v>
      </c>
      <c r="M7" s="9" t="s">
        <v>193</v>
      </c>
      <c r="N7" s="2" t="s">
        <v>89</v>
      </c>
      <c r="O7" s="4">
        <v>43753</v>
      </c>
      <c r="P7" s="4">
        <v>43738</v>
      </c>
      <c r="Q7" s="2"/>
    </row>
    <row r="8" spans="1:17" ht="77.25" customHeight="1" thickBot="1" x14ac:dyDescent="0.3">
      <c r="A8" s="16">
        <v>2019</v>
      </c>
      <c r="B8" s="3">
        <v>43647</v>
      </c>
      <c r="C8" s="4">
        <v>43738</v>
      </c>
      <c r="D8" s="5" t="s">
        <v>93</v>
      </c>
      <c r="E8" s="2" t="s">
        <v>48</v>
      </c>
      <c r="F8" s="9" t="s">
        <v>49</v>
      </c>
      <c r="G8" s="22">
        <f t="shared" si="0"/>
        <v>0.58386757951537593</v>
      </c>
      <c r="H8" s="15">
        <v>84662442.290000007</v>
      </c>
      <c r="I8" s="15">
        <v>145002814.44</v>
      </c>
      <c r="J8" s="2" t="s">
        <v>45</v>
      </c>
      <c r="K8" s="2" t="s">
        <v>92</v>
      </c>
      <c r="L8" s="8">
        <f>135.3/58.4</f>
        <v>2.3167808219178085</v>
      </c>
      <c r="M8" s="9" t="s">
        <v>174</v>
      </c>
      <c r="N8" s="2" t="s">
        <v>89</v>
      </c>
      <c r="O8" s="4">
        <v>43753</v>
      </c>
      <c r="P8" s="4">
        <v>43738</v>
      </c>
      <c r="Q8" s="2"/>
    </row>
    <row r="9" spans="1:17" ht="90.75" thickBot="1" x14ac:dyDescent="0.3">
      <c r="A9" s="16">
        <v>2019</v>
      </c>
      <c r="B9" s="3">
        <v>43647</v>
      </c>
      <c r="C9" s="4">
        <v>43738</v>
      </c>
      <c r="D9" s="5" t="s">
        <v>93</v>
      </c>
      <c r="E9" s="2" t="s">
        <v>50</v>
      </c>
      <c r="F9" s="9" t="s">
        <v>51</v>
      </c>
      <c r="G9" s="22">
        <f t="shared" si="0"/>
        <v>0.68163871049345037</v>
      </c>
      <c r="H9" s="15">
        <v>16818718.969999999</v>
      </c>
      <c r="I9" s="15">
        <v>24673949.280000001</v>
      </c>
      <c r="J9" s="2" t="s">
        <v>45</v>
      </c>
      <c r="K9" s="2" t="s">
        <v>92</v>
      </c>
      <c r="L9" s="8">
        <f>100/68.2</f>
        <v>1.466275659824047</v>
      </c>
      <c r="M9" s="9" t="s">
        <v>175</v>
      </c>
      <c r="N9" s="2" t="s">
        <v>89</v>
      </c>
      <c r="O9" s="4">
        <v>43753</v>
      </c>
      <c r="P9" s="4">
        <v>43738</v>
      </c>
      <c r="Q9" s="2"/>
    </row>
    <row r="10" spans="1:17" ht="102" thickBot="1" x14ac:dyDescent="0.3">
      <c r="A10" s="16">
        <v>2019</v>
      </c>
      <c r="B10" s="3">
        <v>43647</v>
      </c>
      <c r="C10" s="4">
        <v>43738</v>
      </c>
      <c r="D10" s="5" t="s">
        <v>93</v>
      </c>
      <c r="E10" s="2" t="s">
        <v>52</v>
      </c>
      <c r="F10" s="9" t="s">
        <v>53</v>
      </c>
      <c r="G10" s="22">
        <f t="shared" si="0"/>
        <v>0.74073932500978068</v>
      </c>
      <c r="H10" s="15">
        <v>284219524.63999999</v>
      </c>
      <c r="I10" s="15">
        <v>383697091.60000002</v>
      </c>
      <c r="J10" s="2" t="s">
        <v>45</v>
      </c>
      <c r="K10" s="2" t="s">
        <v>92</v>
      </c>
      <c r="L10" s="8">
        <f>100/74.07</f>
        <v>1.3500742540839747</v>
      </c>
      <c r="M10" s="9" t="s">
        <v>194</v>
      </c>
      <c r="N10" s="2" t="s">
        <v>89</v>
      </c>
      <c r="O10" s="4">
        <v>43753</v>
      </c>
      <c r="P10" s="4">
        <v>43738</v>
      </c>
      <c r="Q10" s="2"/>
    </row>
    <row r="11" spans="1:17" ht="45.75" thickBot="1" x14ac:dyDescent="0.3">
      <c r="A11" s="16">
        <v>2019</v>
      </c>
      <c r="B11" s="3">
        <v>43647</v>
      </c>
      <c r="C11" s="4">
        <v>43738</v>
      </c>
      <c r="D11" s="5" t="s">
        <v>93</v>
      </c>
      <c r="E11" s="2" t="s">
        <v>54</v>
      </c>
      <c r="F11" s="9" t="s">
        <v>55</v>
      </c>
      <c r="G11" s="22">
        <f t="shared" si="0"/>
        <v>0.80718051200991336</v>
      </c>
      <c r="H11" s="15">
        <v>15810406.48</v>
      </c>
      <c r="I11" s="15">
        <v>19587200.440000001</v>
      </c>
      <c r="J11" s="2" t="s">
        <v>45</v>
      </c>
      <c r="K11" s="2" t="s">
        <v>92</v>
      </c>
      <c r="L11" s="8">
        <f>85/80.7</f>
        <v>1.0532837670384139</v>
      </c>
      <c r="M11" s="9" t="s">
        <v>195</v>
      </c>
      <c r="N11" s="2" t="s">
        <v>89</v>
      </c>
      <c r="O11" s="4">
        <v>43753</v>
      </c>
      <c r="P11" s="4">
        <v>43738</v>
      </c>
      <c r="Q11" s="2"/>
    </row>
    <row r="12" spans="1:17" ht="102" thickBot="1" x14ac:dyDescent="0.3">
      <c r="A12" s="16">
        <v>2019</v>
      </c>
      <c r="B12" s="3">
        <v>43647</v>
      </c>
      <c r="C12" s="4">
        <v>43738</v>
      </c>
      <c r="D12" s="5" t="s">
        <v>93</v>
      </c>
      <c r="E12" s="2" t="s">
        <v>56</v>
      </c>
      <c r="F12" s="9" t="s">
        <v>57</v>
      </c>
      <c r="G12" s="22">
        <f t="shared" si="0"/>
        <v>0.79841047247942976</v>
      </c>
      <c r="H12" s="15">
        <v>162137086.53</v>
      </c>
      <c r="I12" s="15">
        <v>203074849.49000001</v>
      </c>
      <c r="J12" s="2" t="s">
        <v>45</v>
      </c>
      <c r="K12" s="2" t="s">
        <v>92</v>
      </c>
      <c r="L12" s="8">
        <f>104.8/79.8</f>
        <v>1.3132832080200501</v>
      </c>
      <c r="M12" s="9" t="s">
        <v>179</v>
      </c>
      <c r="N12" s="2" t="s">
        <v>89</v>
      </c>
      <c r="O12" s="4">
        <v>43753</v>
      </c>
      <c r="P12" s="4">
        <v>43738</v>
      </c>
      <c r="Q12" s="2"/>
    </row>
    <row r="13" spans="1:17" ht="79.5" thickBot="1" x14ac:dyDescent="0.3">
      <c r="A13" s="16">
        <v>2019</v>
      </c>
      <c r="B13" s="3">
        <v>43647</v>
      </c>
      <c r="C13" s="4">
        <v>43738</v>
      </c>
      <c r="D13" s="5" t="s">
        <v>93</v>
      </c>
      <c r="E13" s="2" t="s">
        <v>56</v>
      </c>
      <c r="F13" s="9" t="s">
        <v>58</v>
      </c>
      <c r="G13" s="22">
        <f t="shared" si="0"/>
        <v>0.61486681943140742</v>
      </c>
      <c r="H13" s="15">
        <v>29765864.66</v>
      </c>
      <c r="I13" s="15">
        <v>48410263.359999999</v>
      </c>
      <c r="J13" s="2" t="s">
        <v>45</v>
      </c>
      <c r="K13" s="2" t="s">
        <v>92</v>
      </c>
      <c r="L13" s="8">
        <f>101/61.5</f>
        <v>1.6422764227642277</v>
      </c>
      <c r="M13" s="9" t="s">
        <v>180</v>
      </c>
      <c r="N13" s="2" t="s">
        <v>89</v>
      </c>
      <c r="O13" s="4">
        <v>43753</v>
      </c>
      <c r="P13" s="4">
        <v>43738</v>
      </c>
      <c r="Q13" s="2"/>
    </row>
    <row r="14" spans="1:17" ht="90.75" thickBot="1" x14ac:dyDescent="0.3">
      <c r="A14" s="16">
        <v>2019</v>
      </c>
      <c r="B14" s="3">
        <v>43647</v>
      </c>
      <c r="C14" s="4">
        <v>43738</v>
      </c>
      <c r="D14" s="5" t="s">
        <v>93</v>
      </c>
      <c r="E14" s="2" t="s">
        <v>56</v>
      </c>
      <c r="F14" s="9" t="s">
        <v>59</v>
      </c>
      <c r="G14" s="22">
        <f t="shared" si="0"/>
        <v>0.82300696345403423</v>
      </c>
      <c r="H14" s="15">
        <v>68290986.189999998</v>
      </c>
      <c r="I14" s="15">
        <v>82977409.939999998</v>
      </c>
      <c r="J14" s="2" t="s">
        <v>45</v>
      </c>
      <c r="K14" s="2" t="s">
        <v>92</v>
      </c>
      <c r="L14" s="8">
        <f>100/82.3</f>
        <v>1.2150668286755772</v>
      </c>
      <c r="M14" s="9" t="s">
        <v>181</v>
      </c>
      <c r="N14" s="2" t="s">
        <v>89</v>
      </c>
      <c r="O14" s="4">
        <v>43753</v>
      </c>
      <c r="P14" s="4">
        <v>43738</v>
      </c>
      <c r="Q14" s="2"/>
    </row>
    <row r="15" spans="1:17" ht="90.75" thickBot="1" x14ac:dyDescent="0.3">
      <c r="A15" s="16">
        <v>2019</v>
      </c>
      <c r="B15" s="3">
        <v>43647</v>
      </c>
      <c r="C15" s="4">
        <v>43738</v>
      </c>
      <c r="D15" s="5" t="s">
        <v>93</v>
      </c>
      <c r="E15" s="2" t="s">
        <v>56</v>
      </c>
      <c r="F15" s="9" t="s">
        <v>60</v>
      </c>
      <c r="G15" s="22">
        <f t="shared" si="0"/>
        <v>9.1873052892539123E-2</v>
      </c>
      <c r="H15" s="15">
        <v>2404220.96</v>
      </c>
      <c r="I15" s="15">
        <v>26168946</v>
      </c>
      <c r="J15" s="2" t="s">
        <v>45</v>
      </c>
      <c r="K15" s="2" t="s">
        <v>92</v>
      </c>
      <c r="L15" s="8">
        <f>129.5/9.2</f>
        <v>14.07608695652174</v>
      </c>
      <c r="M15" s="9" t="s">
        <v>182</v>
      </c>
      <c r="N15" s="2" t="s">
        <v>89</v>
      </c>
      <c r="O15" s="4">
        <v>43753</v>
      </c>
      <c r="P15" s="4">
        <v>43738</v>
      </c>
      <c r="Q15" s="2"/>
    </row>
    <row r="16" spans="1:17" ht="78.75" customHeight="1" thickBot="1" x14ac:dyDescent="0.3">
      <c r="A16" s="16">
        <v>2019</v>
      </c>
      <c r="B16" s="3">
        <v>43647</v>
      </c>
      <c r="C16" s="4">
        <v>43738</v>
      </c>
      <c r="D16" s="5" t="s">
        <v>93</v>
      </c>
      <c r="E16" s="2" t="s">
        <v>61</v>
      </c>
      <c r="F16" s="9" t="s">
        <v>62</v>
      </c>
      <c r="G16" s="22">
        <f t="shared" si="0"/>
        <v>0.34902815298565187</v>
      </c>
      <c r="H16" s="15">
        <v>23667277.25</v>
      </c>
      <c r="I16" s="15">
        <v>67809078</v>
      </c>
      <c r="J16" s="2" t="s">
        <v>45</v>
      </c>
      <c r="K16" s="2" t="s">
        <v>92</v>
      </c>
      <c r="L16" s="8">
        <f>100/60.3</f>
        <v>1.6583747927031509</v>
      </c>
      <c r="M16" s="9" t="s">
        <v>183</v>
      </c>
      <c r="N16" s="2" t="s">
        <v>89</v>
      </c>
      <c r="O16" s="4">
        <v>43753</v>
      </c>
      <c r="P16" s="4">
        <v>43738</v>
      </c>
      <c r="Q16" s="2"/>
    </row>
    <row r="17" spans="1:17" ht="125.25" customHeight="1" thickBot="1" x14ac:dyDescent="0.3">
      <c r="A17" s="16">
        <v>2019</v>
      </c>
      <c r="B17" s="3">
        <v>43647</v>
      </c>
      <c r="C17" s="4">
        <v>43738</v>
      </c>
      <c r="D17" s="5" t="s">
        <v>93</v>
      </c>
      <c r="E17" s="2" t="s">
        <v>56</v>
      </c>
      <c r="F17" s="9" t="s">
        <v>63</v>
      </c>
      <c r="G17" s="22">
        <f t="shared" si="0"/>
        <v>0.25394505665559386</v>
      </c>
      <c r="H17" s="15">
        <v>5518436.5</v>
      </c>
      <c r="I17" s="15">
        <v>21730828.600000001</v>
      </c>
      <c r="J17" s="2" t="s">
        <v>45</v>
      </c>
      <c r="K17" s="2" t="s">
        <v>92</v>
      </c>
      <c r="L17" s="8">
        <f>14.6/25.4</f>
        <v>0.57480314960629919</v>
      </c>
      <c r="M17" s="9" t="s">
        <v>184</v>
      </c>
      <c r="N17" s="2" t="s">
        <v>89</v>
      </c>
      <c r="O17" s="4">
        <v>43753</v>
      </c>
      <c r="P17" s="4">
        <v>43738</v>
      </c>
      <c r="Q17" s="2"/>
    </row>
    <row r="18" spans="1:17" ht="68.25" thickBot="1" x14ac:dyDescent="0.3">
      <c r="A18" s="16">
        <v>2019</v>
      </c>
      <c r="B18" s="3">
        <v>43647</v>
      </c>
      <c r="C18" s="4">
        <v>43738</v>
      </c>
      <c r="D18" s="5" t="s">
        <v>93</v>
      </c>
      <c r="E18" s="2" t="s">
        <v>61</v>
      </c>
      <c r="F18" s="9" t="s">
        <v>64</v>
      </c>
      <c r="G18" s="22">
        <v>0</v>
      </c>
      <c r="H18" s="15">
        <v>27422076.469999999</v>
      </c>
      <c r="I18" s="15">
        <v>54871708.840000004</v>
      </c>
      <c r="J18" s="2" t="s">
        <v>45</v>
      </c>
      <c r="K18" s="2" t="s">
        <v>92</v>
      </c>
      <c r="L18" s="8">
        <v>0</v>
      </c>
      <c r="M18" s="9" t="s">
        <v>185</v>
      </c>
      <c r="N18" s="2" t="s">
        <v>89</v>
      </c>
      <c r="O18" s="4">
        <v>43753</v>
      </c>
      <c r="P18" s="4">
        <v>43738</v>
      </c>
      <c r="Q18" s="2"/>
    </row>
    <row r="19" spans="1:17" ht="102" thickBot="1" x14ac:dyDescent="0.3">
      <c r="A19" s="16">
        <v>2019</v>
      </c>
      <c r="B19" s="3">
        <v>43647</v>
      </c>
      <c r="C19" s="4">
        <v>43738</v>
      </c>
      <c r="D19" s="5" t="s">
        <v>93</v>
      </c>
      <c r="E19" s="2" t="s">
        <v>61</v>
      </c>
      <c r="F19" s="9" t="s">
        <v>65</v>
      </c>
      <c r="G19" s="22">
        <f t="shared" si="0"/>
        <v>0.28304555266682613</v>
      </c>
      <c r="H19" s="15">
        <v>17057424.48</v>
      </c>
      <c r="I19" s="15">
        <v>60263884.450000003</v>
      </c>
      <c r="J19" s="2" t="s">
        <v>45</v>
      </c>
      <c r="K19" s="2" t="s">
        <v>92</v>
      </c>
      <c r="L19" s="8">
        <f>7/28.3</f>
        <v>0.24734982332155475</v>
      </c>
      <c r="M19" s="9" t="s">
        <v>186</v>
      </c>
      <c r="N19" s="2" t="s">
        <v>89</v>
      </c>
      <c r="O19" s="4">
        <v>43753</v>
      </c>
      <c r="P19" s="4">
        <v>43738</v>
      </c>
      <c r="Q19" s="2"/>
    </row>
    <row r="20" spans="1:17" ht="138" customHeight="1" thickBot="1" x14ac:dyDescent="0.3">
      <c r="A20" s="16">
        <v>2019</v>
      </c>
      <c r="B20" s="3">
        <v>43647</v>
      </c>
      <c r="C20" s="4">
        <v>43738</v>
      </c>
      <c r="D20" s="5" t="s">
        <v>93</v>
      </c>
      <c r="E20" s="2" t="s">
        <v>61</v>
      </c>
      <c r="F20" s="9" t="s">
        <v>66</v>
      </c>
      <c r="G20" s="22">
        <f t="shared" si="0"/>
        <v>0.24288133679097787</v>
      </c>
      <c r="H20" s="15">
        <v>24294493.079999998</v>
      </c>
      <c r="I20" s="15">
        <v>100026183.16</v>
      </c>
      <c r="J20" s="2" t="s">
        <v>45</v>
      </c>
      <c r="K20" s="2" t="s">
        <v>92</v>
      </c>
      <c r="L20" s="8">
        <f>150/24.3</f>
        <v>6.1728395061728394</v>
      </c>
      <c r="M20" s="19" t="s">
        <v>187</v>
      </c>
      <c r="N20" s="2" t="s">
        <v>89</v>
      </c>
      <c r="O20" s="4">
        <v>43753</v>
      </c>
      <c r="P20" s="4">
        <v>43738</v>
      </c>
      <c r="Q20" s="2"/>
    </row>
    <row r="21" spans="1:17" ht="68.25" thickBot="1" x14ac:dyDescent="0.3">
      <c r="A21" s="16">
        <v>2019</v>
      </c>
      <c r="B21" s="3">
        <v>43647</v>
      </c>
      <c r="C21" s="4">
        <v>43738</v>
      </c>
      <c r="D21" s="5" t="s">
        <v>93</v>
      </c>
      <c r="E21" s="2" t="s">
        <v>61</v>
      </c>
      <c r="F21" s="9" t="s">
        <v>67</v>
      </c>
      <c r="G21" s="22">
        <f t="shared" si="0"/>
        <v>0.61386627417159423</v>
      </c>
      <c r="H21" s="15">
        <v>13819109.82</v>
      </c>
      <c r="I21" s="15">
        <v>22511596.420000002</v>
      </c>
      <c r="J21" s="2" t="s">
        <v>45</v>
      </c>
      <c r="K21" s="2" t="s">
        <v>92</v>
      </c>
      <c r="L21" s="8">
        <f>39.1/61.4</f>
        <v>0.63680781758957661</v>
      </c>
      <c r="M21" s="9" t="s">
        <v>188</v>
      </c>
      <c r="N21" s="2" t="s">
        <v>89</v>
      </c>
      <c r="O21" s="4">
        <v>43753</v>
      </c>
      <c r="P21" s="4">
        <v>43738</v>
      </c>
      <c r="Q21" s="2"/>
    </row>
    <row r="22" spans="1:17" ht="102" thickBot="1" x14ac:dyDescent="0.3">
      <c r="A22" s="16">
        <v>2019</v>
      </c>
      <c r="B22" s="3">
        <v>43647</v>
      </c>
      <c r="C22" s="4">
        <v>43738</v>
      </c>
      <c r="D22" s="5" t="s">
        <v>93</v>
      </c>
      <c r="E22" s="2" t="s">
        <v>61</v>
      </c>
      <c r="F22" s="9" t="s">
        <v>68</v>
      </c>
      <c r="G22" s="22">
        <f t="shared" si="0"/>
        <v>0.55528996028703681</v>
      </c>
      <c r="H22" s="15">
        <v>28200586.149999999</v>
      </c>
      <c r="I22" s="15">
        <v>50785334.090000004</v>
      </c>
      <c r="J22" s="2" t="s">
        <v>45</v>
      </c>
      <c r="K22" s="2" t="s">
        <v>92</v>
      </c>
      <c r="L22" s="8">
        <f>97.8/55.5</f>
        <v>1.7621621621621621</v>
      </c>
      <c r="M22" s="9" t="s">
        <v>189</v>
      </c>
      <c r="N22" s="2" t="s">
        <v>89</v>
      </c>
      <c r="O22" s="4">
        <v>43753</v>
      </c>
      <c r="P22" s="4">
        <v>43738</v>
      </c>
      <c r="Q22" s="2"/>
    </row>
    <row r="23" spans="1:17" ht="75" customHeight="1" thickBot="1" x14ac:dyDescent="0.3">
      <c r="A23" s="16">
        <v>2019</v>
      </c>
      <c r="B23" s="3">
        <v>43647</v>
      </c>
      <c r="C23" s="4">
        <v>43738</v>
      </c>
      <c r="D23" s="5" t="s">
        <v>93</v>
      </c>
      <c r="E23" s="2" t="s">
        <v>61</v>
      </c>
      <c r="F23" s="9" t="s">
        <v>69</v>
      </c>
      <c r="G23" s="22">
        <f t="shared" si="0"/>
        <v>0.17448083460956745</v>
      </c>
      <c r="H23" s="15">
        <v>5495098.21</v>
      </c>
      <c r="I23" s="15">
        <v>31493993.149999999</v>
      </c>
      <c r="J23" s="2" t="s">
        <v>45</v>
      </c>
      <c r="K23" s="2" t="s">
        <v>92</v>
      </c>
      <c r="L23" s="8">
        <v>0</v>
      </c>
      <c r="M23" s="9" t="s">
        <v>190</v>
      </c>
      <c r="N23" s="2" t="s">
        <v>89</v>
      </c>
      <c r="O23" s="4">
        <v>43753</v>
      </c>
      <c r="P23" s="4">
        <v>43738</v>
      </c>
      <c r="Q23" s="2"/>
    </row>
    <row r="24" spans="1:17" ht="79.5" thickBot="1" x14ac:dyDescent="0.3">
      <c r="A24" s="16">
        <v>2019</v>
      </c>
      <c r="B24" s="3">
        <v>43647</v>
      </c>
      <c r="C24" s="4">
        <v>43738</v>
      </c>
      <c r="D24" s="5" t="s">
        <v>93</v>
      </c>
      <c r="E24" s="2" t="s">
        <v>70</v>
      </c>
      <c r="F24" s="9" t="s">
        <v>71</v>
      </c>
      <c r="G24" s="22">
        <f t="shared" si="0"/>
        <v>6.4705981828488371E-2</v>
      </c>
      <c r="H24" s="15">
        <v>237422</v>
      </c>
      <c r="I24" s="15">
        <v>3669243.45</v>
      </c>
      <c r="J24" s="2" t="s">
        <v>45</v>
      </c>
      <c r="K24" s="2" t="s">
        <v>92</v>
      </c>
      <c r="L24" s="8">
        <f>141/6.47</f>
        <v>21.792890262751161</v>
      </c>
      <c r="M24" s="9" t="s">
        <v>160</v>
      </c>
      <c r="N24" s="2" t="s">
        <v>89</v>
      </c>
      <c r="O24" s="4">
        <v>43753</v>
      </c>
      <c r="P24" s="4">
        <v>43738</v>
      </c>
      <c r="Q24" s="2"/>
    </row>
    <row r="25" spans="1:17" ht="90.75" thickBot="1" x14ac:dyDescent="0.3">
      <c r="A25" s="16">
        <v>2019</v>
      </c>
      <c r="B25" s="3">
        <v>43647</v>
      </c>
      <c r="C25" s="4">
        <v>43738</v>
      </c>
      <c r="D25" s="5" t="s">
        <v>93</v>
      </c>
      <c r="E25" s="2" t="s">
        <v>70</v>
      </c>
      <c r="F25" s="9" t="s">
        <v>72</v>
      </c>
      <c r="G25" s="22">
        <f t="shared" si="0"/>
        <v>0</v>
      </c>
      <c r="H25" s="15">
        <v>0</v>
      </c>
      <c r="I25" s="15">
        <v>816007</v>
      </c>
      <c r="J25" s="2" t="s">
        <v>45</v>
      </c>
      <c r="K25" s="2" t="s">
        <v>92</v>
      </c>
      <c r="L25" s="8">
        <f t="shared" ref="L25:L41" si="1">H25/I25</f>
        <v>0</v>
      </c>
      <c r="M25" s="9" t="s">
        <v>161</v>
      </c>
      <c r="N25" s="2" t="s">
        <v>89</v>
      </c>
      <c r="O25" s="4">
        <v>43753</v>
      </c>
      <c r="P25" s="4">
        <v>43738</v>
      </c>
      <c r="Q25" s="2"/>
    </row>
    <row r="26" spans="1:17" ht="79.5" thickBot="1" x14ac:dyDescent="0.3">
      <c r="A26" s="16">
        <v>2019</v>
      </c>
      <c r="B26" s="3">
        <v>43647</v>
      </c>
      <c r="C26" s="4">
        <v>43738</v>
      </c>
      <c r="D26" s="5" t="s">
        <v>93</v>
      </c>
      <c r="E26" s="2" t="s">
        <v>70</v>
      </c>
      <c r="F26" s="9" t="s">
        <v>73</v>
      </c>
      <c r="G26" s="22">
        <f t="shared" si="0"/>
        <v>0.77682931952904632</v>
      </c>
      <c r="H26" s="15">
        <v>19513081.510000002</v>
      </c>
      <c r="I26" s="15">
        <v>25118878.780000001</v>
      </c>
      <c r="J26" s="2" t="s">
        <v>45</v>
      </c>
      <c r="K26" s="2" t="s">
        <v>92</v>
      </c>
      <c r="L26" s="8">
        <f>100/77.7</f>
        <v>1.287001287001287</v>
      </c>
      <c r="M26" s="9" t="s">
        <v>191</v>
      </c>
      <c r="N26" s="2" t="s">
        <v>89</v>
      </c>
      <c r="O26" s="4">
        <v>43753</v>
      </c>
      <c r="P26" s="4">
        <v>43738</v>
      </c>
      <c r="Q26" s="2"/>
    </row>
    <row r="27" spans="1:17" ht="79.5" thickBot="1" x14ac:dyDescent="0.3">
      <c r="A27" s="16">
        <v>2019</v>
      </c>
      <c r="B27" s="3">
        <v>43647</v>
      </c>
      <c r="C27" s="4">
        <v>43738</v>
      </c>
      <c r="D27" s="5" t="s">
        <v>93</v>
      </c>
      <c r="E27" s="2" t="s">
        <v>70</v>
      </c>
      <c r="F27" s="9" t="s">
        <v>74</v>
      </c>
      <c r="G27" s="22">
        <f t="shared" si="0"/>
        <v>0.58494865820887831</v>
      </c>
      <c r="H27" s="15">
        <v>23566919.329999998</v>
      </c>
      <c r="I27" s="15">
        <v>40288868.090000004</v>
      </c>
      <c r="J27" s="2" t="s">
        <v>45</v>
      </c>
      <c r="K27" s="2" t="s">
        <v>92</v>
      </c>
      <c r="L27" s="21">
        <f>123.8/58.5</f>
        <v>2.1162393162393163</v>
      </c>
      <c r="M27" s="9" t="s">
        <v>162</v>
      </c>
      <c r="N27" s="2" t="s">
        <v>89</v>
      </c>
      <c r="O27" s="4">
        <v>43753</v>
      </c>
      <c r="P27" s="4">
        <v>43738</v>
      </c>
      <c r="Q27" s="2"/>
    </row>
    <row r="28" spans="1:17" ht="79.5" thickBot="1" x14ac:dyDescent="0.3">
      <c r="A28" s="16">
        <v>2019</v>
      </c>
      <c r="B28" s="3">
        <v>43647</v>
      </c>
      <c r="C28" s="4">
        <v>43738</v>
      </c>
      <c r="D28" s="5" t="s">
        <v>93</v>
      </c>
      <c r="E28" s="2" t="s">
        <v>70</v>
      </c>
      <c r="F28" s="9" t="s">
        <v>75</v>
      </c>
      <c r="G28" s="22">
        <f t="shared" si="0"/>
        <v>0.71546742146222797</v>
      </c>
      <c r="H28" s="15">
        <v>51846036.719999999</v>
      </c>
      <c r="I28" s="15">
        <v>72464566.75</v>
      </c>
      <c r="J28" s="2" t="s">
        <v>45</v>
      </c>
      <c r="K28" s="2" t="s">
        <v>92</v>
      </c>
      <c r="L28" s="8">
        <f>44/71.5</f>
        <v>0.61538461538461542</v>
      </c>
      <c r="M28" s="9" t="s">
        <v>163</v>
      </c>
      <c r="N28" s="2" t="s">
        <v>89</v>
      </c>
      <c r="O28" s="4">
        <v>43753</v>
      </c>
      <c r="P28" s="4">
        <v>43738</v>
      </c>
      <c r="Q28" s="2"/>
    </row>
    <row r="29" spans="1:17" ht="79.5" thickBot="1" x14ac:dyDescent="0.3">
      <c r="A29" s="16">
        <v>2019</v>
      </c>
      <c r="B29" s="3">
        <v>43647</v>
      </c>
      <c r="C29" s="4">
        <v>43738</v>
      </c>
      <c r="D29" s="5" t="s">
        <v>93</v>
      </c>
      <c r="E29" s="2" t="s">
        <v>70</v>
      </c>
      <c r="F29" s="9" t="s">
        <v>76</v>
      </c>
      <c r="G29" s="22">
        <f t="shared" si="0"/>
        <v>0.3430545603605813</v>
      </c>
      <c r="H29" s="15">
        <v>6653408.8099999996</v>
      </c>
      <c r="I29" s="15">
        <v>19394608.260000002</v>
      </c>
      <c r="J29" s="2" t="s">
        <v>45</v>
      </c>
      <c r="K29" s="2" t="s">
        <v>92</v>
      </c>
      <c r="L29" s="8">
        <f>12.5/34.3</f>
        <v>0.3644314868804665</v>
      </c>
      <c r="M29" s="9" t="s">
        <v>164</v>
      </c>
      <c r="N29" s="2" t="s">
        <v>89</v>
      </c>
      <c r="O29" s="4">
        <v>43753</v>
      </c>
      <c r="P29" s="4">
        <v>43738</v>
      </c>
      <c r="Q29" s="2"/>
    </row>
    <row r="30" spans="1:17" ht="79.5" thickBot="1" x14ac:dyDescent="0.3">
      <c r="A30" s="16">
        <v>2019</v>
      </c>
      <c r="B30" s="3">
        <v>43647</v>
      </c>
      <c r="C30" s="4">
        <v>43738</v>
      </c>
      <c r="D30" s="5" t="s">
        <v>93</v>
      </c>
      <c r="E30" s="2" t="s">
        <v>70</v>
      </c>
      <c r="F30" s="9" t="s">
        <v>77</v>
      </c>
      <c r="G30" s="22">
        <v>0</v>
      </c>
      <c r="H30" s="15">
        <v>0</v>
      </c>
      <c r="I30" s="15">
        <v>0</v>
      </c>
      <c r="J30" s="2" t="s">
        <v>45</v>
      </c>
      <c r="K30" s="2" t="s">
        <v>92</v>
      </c>
      <c r="L30" s="8">
        <v>0</v>
      </c>
      <c r="M30" s="9" t="s">
        <v>165</v>
      </c>
      <c r="N30" s="2" t="s">
        <v>89</v>
      </c>
      <c r="O30" s="4">
        <v>43753</v>
      </c>
      <c r="P30" s="4">
        <v>43738</v>
      </c>
      <c r="Q30" s="2"/>
    </row>
    <row r="31" spans="1:17" ht="79.5" thickBot="1" x14ac:dyDescent="0.3">
      <c r="A31" s="16">
        <v>2019</v>
      </c>
      <c r="B31" s="3">
        <v>43647</v>
      </c>
      <c r="C31" s="4">
        <v>43738</v>
      </c>
      <c r="D31" s="5" t="s">
        <v>93</v>
      </c>
      <c r="E31" s="2" t="s">
        <v>70</v>
      </c>
      <c r="F31" s="9" t="s">
        <v>78</v>
      </c>
      <c r="G31" s="22">
        <f t="shared" si="0"/>
        <v>0.67386226927080028</v>
      </c>
      <c r="H31" s="15">
        <v>13036542.460000001</v>
      </c>
      <c r="I31" s="15">
        <v>19346004.449999999</v>
      </c>
      <c r="J31" s="2" t="s">
        <v>45</v>
      </c>
      <c r="K31" s="2" t="s">
        <v>92</v>
      </c>
      <c r="L31" s="8">
        <f>116.1/67.4</f>
        <v>1.7225519287833826</v>
      </c>
      <c r="M31" s="9" t="s">
        <v>166</v>
      </c>
      <c r="N31" s="2" t="s">
        <v>89</v>
      </c>
      <c r="O31" s="4">
        <v>43753</v>
      </c>
      <c r="P31" s="4">
        <v>43738</v>
      </c>
      <c r="Q31" s="2"/>
    </row>
    <row r="32" spans="1:17" ht="79.5" thickBot="1" x14ac:dyDescent="0.3">
      <c r="A32" s="16">
        <v>2019</v>
      </c>
      <c r="B32" s="3">
        <v>43647</v>
      </c>
      <c r="C32" s="4">
        <v>43738</v>
      </c>
      <c r="D32" s="5" t="s">
        <v>93</v>
      </c>
      <c r="E32" s="2" t="s">
        <v>70</v>
      </c>
      <c r="F32" s="9" t="s">
        <v>79</v>
      </c>
      <c r="G32" s="22">
        <f t="shared" si="0"/>
        <v>0.54706298492049554</v>
      </c>
      <c r="H32" s="15">
        <v>8096856.9900000002</v>
      </c>
      <c r="I32" s="15">
        <v>14800593.74</v>
      </c>
      <c r="J32" s="2" t="s">
        <v>45</v>
      </c>
      <c r="K32" s="2" t="s">
        <v>92</v>
      </c>
      <c r="L32" s="8">
        <f>50/64</f>
        <v>0.78125</v>
      </c>
      <c r="M32" s="9" t="s">
        <v>167</v>
      </c>
      <c r="N32" s="2" t="s">
        <v>89</v>
      </c>
      <c r="O32" s="4">
        <v>43753</v>
      </c>
      <c r="P32" s="4">
        <v>43738</v>
      </c>
      <c r="Q32" s="2"/>
    </row>
    <row r="33" spans="1:17" ht="102" thickBot="1" x14ac:dyDescent="0.3">
      <c r="A33" s="16">
        <v>2019</v>
      </c>
      <c r="B33" s="3">
        <v>43647</v>
      </c>
      <c r="C33" s="4">
        <v>43738</v>
      </c>
      <c r="D33" s="5" t="s">
        <v>93</v>
      </c>
      <c r="E33" s="2" t="s">
        <v>70</v>
      </c>
      <c r="F33" s="9" t="s">
        <v>80</v>
      </c>
      <c r="G33" s="22">
        <f t="shared" si="0"/>
        <v>0</v>
      </c>
      <c r="H33" s="15">
        <v>0</v>
      </c>
      <c r="I33" s="15">
        <v>425806</v>
      </c>
      <c r="J33" s="2" t="s">
        <v>45</v>
      </c>
      <c r="K33" s="2" t="s">
        <v>92</v>
      </c>
      <c r="L33" s="8">
        <f t="shared" si="1"/>
        <v>0</v>
      </c>
      <c r="M33" s="9" t="s">
        <v>168</v>
      </c>
      <c r="N33" s="2" t="s">
        <v>89</v>
      </c>
      <c r="O33" s="4">
        <v>43753</v>
      </c>
      <c r="P33" s="4">
        <v>43738</v>
      </c>
      <c r="Q33" s="2"/>
    </row>
    <row r="34" spans="1:17" ht="102" thickBot="1" x14ac:dyDescent="0.3">
      <c r="A34" s="16">
        <v>2019</v>
      </c>
      <c r="B34" s="3">
        <v>43647</v>
      </c>
      <c r="C34" s="4">
        <v>43738</v>
      </c>
      <c r="D34" s="5" t="s">
        <v>93</v>
      </c>
      <c r="E34" s="2" t="s">
        <v>70</v>
      </c>
      <c r="F34" s="9" t="s">
        <v>81</v>
      </c>
      <c r="G34" s="22">
        <f t="shared" si="0"/>
        <v>0.79989986821613468</v>
      </c>
      <c r="H34" s="15">
        <v>5111870.63</v>
      </c>
      <c r="I34" s="15">
        <v>6390638.1699999999</v>
      </c>
      <c r="J34" s="2" t="s">
        <v>45</v>
      </c>
      <c r="K34" s="2" t="s">
        <v>92</v>
      </c>
      <c r="L34" s="8">
        <f>75.2/79.99</f>
        <v>0.94011751468933624</v>
      </c>
      <c r="M34" s="9" t="s">
        <v>196</v>
      </c>
      <c r="N34" s="2" t="s">
        <v>89</v>
      </c>
      <c r="O34" s="4">
        <v>43753</v>
      </c>
      <c r="P34" s="4">
        <v>43738</v>
      </c>
      <c r="Q34" s="2"/>
    </row>
    <row r="35" spans="1:17" ht="79.5" thickBot="1" x14ac:dyDescent="0.3">
      <c r="A35" s="16">
        <v>2019</v>
      </c>
      <c r="B35" s="3">
        <v>43647</v>
      </c>
      <c r="C35" s="4">
        <v>43738</v>
      </c>
      <c r="D35" s="5" t="s">
        <v>93</v>
      </c>
      <c r="E35" s="2" t="s">
        <v>70</v>
      </c>
      <c r="F35" s="9" t="s">
        <v>82</v>
      </c>
      <c r="G35" s="22">
        <f t="shared" si="0"/>
        <v>3.3687539091581821E-2</v>
      </c>
      <c r="H35" s="15">
        <v>60000</v>
      </c>
      <c r="I35" s="15">
        <v>1781074</v>
      </c>
      <c r="J35" s="2" t="s">
        <v>45</v>
      </c>
      <c r="K35" s="2" t="s">
        <v>92</v>
      </c>
      <c r="L35" s="8">
        <f>144.4/3.37</f>
        <v>42.848664688427299</v>
      </c>
      <c r="M35" s="9" t="s">
        <v>169</v>
      </c>
      <c r="N35" s="2" t="s">
        <v>89</v>
      </c>
      <c r="O35" s="4">
        <v>43753</v>
      </c>
      <c r="P35" s="4">
        <v>43738</v>
      </c>
      <c r="Q35" s="2"/>
    </row>
    <row r="36" spans="1:17" ht="79.5" thickBot="1" x14ac:dyDescent="0.3">
      <c r="A36" s="16">
        <v>2019</v>
      </c>
      <c r="B36" s="3">
        <v>43647</v>
      </c>
      <c r="C36" s="4">
        <v>43738</v>
      </c>
      <c r="D36" s="5" t="s">
        <v>93</v>
      </c>
      <c r="E36" s="2" t="s">
        <v>70</v>
      </c>
      <c r="F36" s="9" t="s">
        <v>90</v>
      </c>
      <c r="G36" s="22">
        <f t="shared" si="0"/>
        <v>0.57196575035731301</v>
      </c>
      <c r="H36" s="15">
        <v>1200556.1100000001</v>
      </c>
      <c r="I36" s="15">
        <v>2099000</v>
      </c>
      <c r="J36" s="9" t="s">
        <v>45</v>
      </c>
      <c r="K36" s="2" t="s">
        <v>92</v>
      </c>
      <c r="L36" s="8">
        <f>100/57.2</f>
        <v>1.7482517482517481</v>
      </c>
      <c r="M36" s="9" t="s">
        <v>170</v>
      </c>
      <c r="N36" s="9" t="s">
        <v>89</v>
      </c>
      <c r="O36" s="20">
        <v>43753</v>
      </c>
      <c r="P36" s="4">
        <v>43738</v>
      </c>
      <c r="Q36" s="2"/>
    </row>
    <row r="37" spans="1:17" ht="79.5" thickBot="1" x14ac:dyDescent="0.3">
      <c r="A37" s="16">
        <v>2019</v>
      </c>
      <c r="B37" s="3">
        <v>43647</v>
      </c>
      <c r="C37" s="4">
        <v>43738</v>
      </c>
      <c r="D37" s="5" t="s">
        <v>93</v>
      </c>
      <c r="E37" s="2" t="s">
        <v>70</v>
      </c>
      <c r="F37" s="9" t="s">
        <v>83</v>
      </c>
      <c r="G37" s="22">
        <f t="shared" si="0"/>
        <v>0.62848672867059552</v>
      </c>
      <c r="H37" s="15">
        <v>21225127.280000001</v>
      </c>
      <c r="I37" s="15">
        <v>33771798.689999998</v>
      </c>
      <c r="J37" s="2" t="s">
        <v>45</v>
      </c>
      <c r="K37" s="2" t="s">
        <v>92</v>
      </c>
      <c r="L37" s="8">
        <f>91/62.8</f>
        <v>1.4490445859872612</v>
      </c>
      <c r="M37" s="9" t="s">
        <v>171</v>
      </c>
      <c r="N37" s="2" t="s">
        <v>89</v>
      </c>
      <c r="O37" s="4">
        <v>43753</v>
      </c>
      <c r="P37" s="4">
        <v>43738</v>
      </c>
      <c r="Q37" s="2"/>
    </row>
    <row r="38" spans="1:17" ht="79.5" thickBot="1" x14ac:dyDescent="0.3">
      <c r="A38" s="16">
        <v>2019</v>
      </c>
      <c r="B38" s="3">
        <v>43647</v>
      </c>
      <c r="C38" s="4">
        <v>43738</v>
      </c>
      <c r="D38" s="5" t="s">
        <v>93</v>
      </c>
      <c r="E38" s="2" t="s">
        <v>70</v>
      </c>
      <c r="F38" s="9" t="s">
        <v>84</v>
      </c>
      <c r="G38" s="22">
        <f t="shared" si="0"/>
        <v>0.74706621982243293</v>
      </c>
      <c r="H38" s="15">
        <v>16067959.699999999</v>
      </c>
      <c r="I38" s="15">
        <v>21508079.57</v>
      </c>
      <c r="J38" s="2" t="s">
        <v>45</v>
      </c>
      <c r="K38" s="2" t="s">
        <v>92</v>
      </c>
      <c r="L38" s="8">
        <f>236/74.7</f>
        <v>3.1593038821954482</v>
      </c>
      <c r="M38" s="9" t="s">
        <v>172</v>
      </c>
      <c r="N38" s="2" t="s">
        <v>89</v>
      </c>
      <c r="O38" s="4">
        <v>43753</v>
      </c>
      <c r="P38" s="4">
        <v>43738</v>
      </c>
      <c r="Q38" s="2"/>
    </row>
    <row r="39" spans="1:17" ht="79.5" thickBot="1" x14ac:dyDescent="0.3">
      <c r="A39" s="16">
        <v>2019</v>
      </c>
      <c r="B39" s="3">
        <v>43647</v>
      </c>
      <c r="C39" s="4">
        <v>43738</v>
      </c>
      <c r="D39" s="5" t="s">
        <v>93</v>
      </c>
      <c r="E39" s="2" t="s">
        <v>70</v>
      </c>
      <c r="F39" s="9" t="s">
        <v>85</v>
      </c>
      <c r="G39" s="22">
        <f t="shared" si="0"/>
        <v>0.81647666355847903</v>
      </c>
      <c r="H39" s="15">
        <v>14110682.52</v>
      </c>
      <c r="I39" s="15">
        <v>17282407.629999999</v>
      </c>
      <c r="J39" s="2" t="s">
        <v>45</v>
      </c>
      <c r="K39" s="2" t="s">
        <v>92</v>
      </c>
      <c r="L39" s="8">
        <f>100/81.6</f>
        <v>1.2254901960784315</v>
      </c>
      <c r="M39" s="9" t="s">
        <v>176</v>
      </c>
      <c r="N39" s="2" t="s">
        <v>89</v>
      </c>
      <c r="O39" s="4">
        <v>43753</v>
      </c>
      <c r="P39" s="4">
        <v>43738</v>
      </c>
      <c r="Q39" s="2"/>
    </row>
    <row r="40" spans="1:17" ht="79.5" thickBot="1" x14ac:dyDescent="0.3">
      <c r="A40" s="16">
        <v>2019</v>
      </c>
      <c r="B40" s="3">
        <v>43647</v>
      </c>
      <c r="C40" s="4">
        <v>43738</v>
      </c>
      <c r="D40" s="5" t="s">
        <v>93</v>
      </c>
      <c r="E40" s="2" t="s">
        <v>70</v>
      </c>
      <c r="F40" s="9" t="s">
        <v>86</v>
      </c>
      <c r="G40" s="22">
        <f t="shared" si="0"/>
        <v>0.73748789835049189</v>
      </c>
      <c r="H40" s="15">
        <v>51382523.5</v>
      </c>
      <c r="I40" s="15">
        <v>69672361.560000002</v>
      </c>
      <c r="J40" s="2" t="s">
        <v>45</v>
      </c>
      <c r="K40" s="2" t="s">
        <v>92</v>
      </c>
      <c r="L40" s="8">
        <f>368.9/73.7</f>
        <v>5.0054274084124826</v>
      </c>
      <c r="M40" s="9" t="s">
        <v>173</v>
      </c>
      <c r="N40" s="2" t="s">
        <v>89</v>
      </c>
      <c r="O40" s="4">
        <v>43753</v>
      </c>
      <c r="P40" s="4">
        <v>43738</v>
      </c>
      <c r="Q40" s="2"/>
    </row>
    <row r="41" spans="1:17" ht="79.5" thickBot="1" x14ac:dyDescent="0.3">
      <c r="A41" s="17">
        <v>2019</v>
      </c>
      <c r="B41" s="3">
        <v>43647</v>
      </c>
      <c r="C41" s="4">
        <v>43738</v>
      </c>
      <c r="D41" s="5" t="s">
        <v>93</v>
      </c>
      <c r="E41" s="2" t="s">
        <v>70</v>
      </c>
      <c r="F41" s="9" t="s">
        <v>87</v>
      </c>
      <c r="G41" s="22">
        <f t="shared" si="0"/>
        <v>0</v>
      </c>
      <c r="H41" s="15">
        <v>0</v>
      </c>
      <c r="I41" s="15">
        <v>1138003</v>
      </c>
      <c r="J41" s="7" t="s">
        <v>45</v>
      </c>
      <c r="K41" s="2" t="s">
        <v>92</v>
      </c>
      <c r="L41" s="8">
        <f t="shared" si="1"/>
        <v>0</v>
      </c>
      <c r="M41" s="9" t="s">
        <v>177</v>
      </c>
      <c r="N41" s="2" t="s">
        <v>89</v>
      </c>
      <c r="O41" s="4">
        <v>43753</v>
      </c>
      <c r="P41" s="4">
        <v>43738</v>
      </c>
      <c r="Q41" s="2"/>
    </row>
    <row r="42" spans="1:17" ht="113.25" thickBot="1" x14ac:dyDescent="0.3">
      <c r="A42" s="17">
        <v>2019</v>
      </c>
      <c r="B42" s="3">
        <v>43647</v>
      </c>
      <c r="C42" s="4">
        <v>43738</v>
      </c>
      <c r="D42" s="5" t="s">
        <v>93</v>
      </c>
      <c r="E42" s="2" t="s">
        <v>70</v>
      </c>
      <c r="F42" s="9" t="s">
        <v>88</v>
      </c>
      <c r="G42" s="22">
        <f t="shared" si="0"/>
        <v>0.84920246460215421</v>
      </c>
      <c r="H42" s="15">
        <v>3513035.13</v>
      </c>
      <c r="I42" s="15">
        <v>4136864.03</v>
      </c>
      <c r="J42" s="7" t="s">
        <v>45</v>
      </c>
      <c r="K42" s="2" t="s">
        <v>92</v>
      </c>
      <c r="L42" s="8">
        <f>40/84.9</f>
        <v>0.47114252061248524</v>
      </c>
      <c r="M42" s="9" t="s">
        <v>178</v>
      </c>
      <c r="N42" s="2" t="s">
        <v>89</v>
      </c>
      <c r="O42" s="4">
        <v>43753</v>
      </c>
      <c r="P42" s="4">
        <v>43738</v>
      </c>
      <c r="Q42" s="2"/>
    </row>
  </sheetData>
  <protectedRanges>
    <protectedRange password="CF91" sqref="H7:I7" name="Rango1"/>
  </protectedRanges>
  <mergeCells count="1">
    <mergeCell ref="A4:Q4"/>
  </mergeCells>
  <hyperlinks>
    <hyperlink ref="D6" r:id="rId1"/>
    <hyperlink ref="D7:D42" r:id="rId2" display="http://www.miguelhidalgo.gob.mx/transparencia2019/uploads/archivos/poa_2019_22b.pdf"/>
  </hyperlinks>
  <pageMargins left="0.7" right="0.7" top="0.75" bottom="0.75" header="0.3" footer="0.3"/>
  <pageSetup orientation="portrait"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abSelected="1" topLeftCell="A4" zoomScale="90" zoomScaleNormal="90" workbookViewId="0">
      <selection activeCell="A6" sqref="A6"/>
    </sheetView>
  </sheetViews>
  <sheetFormatPr baseColWidth="10" defaultRowHeight="15" x14ac:dyDescent="0.25"/>
  <cols>
    <col min="1" max="1" width="8.42578125" style="13" bestFit="1" customWidth="1"/>
    <col min="2" max="2" width="13.85546875" customWidth="1"/>
    <col min="3" max="3" width="16.140625" customWidth="1"/>
    <col min="4" max="4" width="36.5703125" bestFit="1" customWidth="1"/>
    <col min="5" max="5" width="35.42578125" bestFit="1" customWidth="1"/>
    <col min="6" max="6" width="15" bestFit="1" customWidth="1"/>
    <col min="7" max="7" width="12.42578125" bestFit="1" customWidth="1"/>
    <col min="8" max="8" width="17" style="13" bestFit="1" customWidth="1"/>
    <col min="9" max="9" width="16.5703125" style="11" customWidth="1"/>
    <col min="10" max="10" width="14.7109375" customWidth="1"/>
    <col min="11" max="11" width="35" bestFit="1" customWidth="1"/>
    <col min="12" max="12" width="14.85546875" style="11" customWidth="1"/>
    <col min="13" max="13" width="46.140625" style="28" customWidth="1"/>
    <col min="14" max="14" width="34.85546875" bestFit="1" customWidth="1"/>
    <col min="15" max="15" width="17.5703125" bestFit="1" customWidth="1"/>
    <col min="16" max="16" width="16.140625" customWidth="1"/>
    <col min="17" max="17" width="8" bestFit="1" customWidth="1"/>
  </cols>
  <sheetData>
    <row r="1" spans="1:17" hidden="1" x14ac:dyDescent="0.25">
      <c r="A1" s="13" t="s">
        <v>0</v>
      </c>
    </row>
    <row r="2" spans="1:17" hidden="1" x14ac:dyDescent="0.25">
      <c r="A2" s="13" t="s">
        <v>2</v>
      </c>
      <c r="B2" t="s">
        <v>3</v>
      </c>
      <c r="C2" t="s">
        <v>3</v>
      </c>
      <c r="D2" t="s">
        <v>4</v>
      </c>
      <c r="E2" t="s">
        <v>5</v>
      </c>
      <c r="F2" t="s">
        <v>6</v>
      </c>
      <c r="G2" t="s">
        <v>5</v>
      </c>
      <c r="H2" s="13" t="s">
        <v>6</v>
      </c>
      <c r="I2" s="11" t="s">
        <v>7</v>
      </c>
      <c r="J2" t="s">
        <v>5</v>
      </c>
      <c r="K2" t="s">
        <v>5</v>
      </c>
      <c r="L2" s="11" t="s">
        <v>5</v>
      </c>
      <c r="M2" s="28" t="s">
        <v>5</v>
      </c>
      <c r="N2" t="s">
        <v>6</v>
      </c>
      <c r="O2" t="s">
        <v>3</v>
      </c>
      <c r="P2" t="s">
        <v>8</v>
      </c>
      <c r="Q2" t="s">
        <v>9</v>
      </c>
    </row>
    <row r="3" spans="1:17" hidden="1" x14ac:dyDescent="0.25">
      <c r="A3" s="13" t="s">
        <v>10</v>
      </c>
      <c r="B3" t="s">
        <v>11</v>
      </c>
      <c r="C3" t="s">
        <v>12</v>
      </c>
      <c r="D3" t="s">
        <v>13</v>
      </c>
      <c r="E3" t="s">
        <v>14</v>
      </c>
      <c r="F3" t="s">
        <v>15</v>
      </c>
      <c r="G3" t="s">
        <v>16</v>
      </c>
      <c r="H3" s="13" t="s">
        <v>17</v>
      </c>
      <c r="I3" s="11" t="s">
        <v>18</v>
      </c>
      <c r="J3" t="s">
        <v>19</v>
      </c>
      <c r="K3" t="s">
        <v>20</v>
      </c>
      <c r="L3" s="11" t="s">
        <v>21</v>
      </c>
      <c r="M3" s="28" t="s">
        <v>22</v>
      </c>
      <c r="N3" t="s">
        <v>23</v>
      </c>
      <c r="O3" t="s">
        <v>24</v>
      </c>
      <c r="P3" t="s">
        <v>25</v>
      </c>
      <c r="Q3" t="s">
        <v>26</v>
      </c>
    </row>
    <row r="4" spans="1:17" ht="59.25" customHeight="1" thickBot="1" x14ac:dyDescent="0.3">
      <c r="A4" s="24" t="s">
        <v>1</v>
      </c>
      <c r="B4" s="25"/>
      <c r="C4" s="25"/>
      <c r="D4" s="25"/>
      <c r="E4" s="25"/>
      <c r="F4" s="25"/>
      <c r="G4" s="25"/>
      <c r="H4" s="25"/>
      <c r="I4" s="25"/>
      <c r="J4" s="25"/>
      <c r="K4" s="25"/>
      <c r="L4" s="25"/>
      <c r="M4" s="25"/>
      <c r="N4" s="25"/>
      <c r="O4" s="25"/>
      <c r="P4" s="25"/>
      <c r="Q4" s="25"/>
    </row>
    <row r="5" spans="1:17" ht="53.25" customHeight="1" thickBot="1" x14ac:dyDescent="0.3">
      <c r="A5" s="12" t="s">
        <v>27</v>
      </c>
      <c r="B5" s="1" t="s">
        <v>28</v>
      </c>
      <c r="C5" s="1" t="s">
        <v>29</v>
      </c>
      <c r="D5" s="1" t="s">
        <v>30</v>
      </c>
      <c r="E5" s="1" t="s">
        <v>31</v>
      </c>
      <c r="F5" s="1" t="s">
        <v>32</v>
      </c>
      <c r="G5" s="1" t="s">
        <v>33</v>
      </c>
      <c r="H5" s="12" t="s">
        <v>197</v>
      </c>
      <c r="I5" s="1" t="s">
        <v>198</v>
      </c>
      <c r="J5" s="1" t="s">
        <v>35</v>
      </c>
      <c r="K5" s="1" t="s">
        <v>36</v>
      </c>
      <c r="L5" s="1" t="s">
        <v>37</v>
      </c>
      <c r="M5" s="12" t="s">
        <v>38</v>
      </c>
      <c r="N5" s="1" t="s">
        <v>39</v>
      </c>
      <c r="O5" s="1" t="s">
        <v>40</v>
      </c>
      <c r="P5" s="1" t="s">
        <v>41</v>
      </c>
      <c r="Q5" s="1" t="s">
        <v>42</v>
      </c>
    </row>
    <row r="6" spans="1:17" ht="147" thickBot="1" x14ac:dyDescent="0.3">
      <c r="A6" s="16">
        <v>2019</v>
      </c>
      <c r="B6" s="3">
        <v>43739</v>
      </c>
      <c r="C6" s="4">
        <v>43830</v>
      </c>
      <c r="D6" s="5" t="s">
        <v>93</v>
      </c>
      <c r="E6" s="2" t="s">
        <v>43</v>
      </c>
      <c r="F6" s="9" t="s">
        <v>44</v>
      </c>
      <c r="G6" s="22">
        <v>0.89</v>
      </c>
      <c r="H6" s="15">
        <v>120587093.59999999</v>
      </c>
      <c r="I6" s="15">
        <v>138552926.55000001</v>
      </c>
      <c r="J6" s="9" t="s">
        <v>45</v>
      </c>
      <c r="K6" s="9" t="s">
        <v>92</v>
      </c>
      <c r="L6" s="26">
        <v>0.92</v>
      </c>
      <c r="M6" s="19" t="s">
        <v>210</v>
      </c>
      <c r="N6" s="2" t="s">
        <v>89</v>
      </c>
      <c r="O6" s="4">
        <v>43851</v>
      </c>
      <c r="P6" s="4">
        <v>43830</v>
      </c>
      <c r="Q6" s="2"/>
    </row>
    <row r="7" spans="1:17" ht="176.25" customHeight="1" thickBot="1" x14ac:dyDescent="0.3">
      <c r="A7" s="16">
        <v>2019</v>
      </c>
      <c r="B7" s="3">
        <v>43739</v>
      </c>
      <c r="C7" s="4">
        <v>43830</v>
      </c>
      <c r="D7" s="5" t="s">
        <v>93</v>
      </c>
      <c r="E7" s="2" t="s">
        <v>46</v>
      </c>
      <c r="F7" s="9" t="s">
        <v>47</v>
      </c>
      <c r="G7" s="22">
        <v>1</v>
      </c>
      <c r="H7" s="15">
        <v>55780050.859999999</v>
      </c>
      <c r="I7" s="15">
        <v>60126936.049999997</v>
      </c>
      <c r="J7" s="9" t="s">
        <v>45</v>
      </c>
      <c r="K7" s="9" t="s">
        <v>92</v>
      </c>
      <c r="L7" s="26">
        <v>1.02</v>
      </c>
      <c r="M7" s="19" t="s">
        <v>211</v>
      </c>
      <c r="N7" s="2" t="s">
        <v>89</v>
      </c>
      <c r="O7" s="4">
        <v>43851</v>
      </c>
      <c r="P7" s="4">
        <v>43830</v>
      </c>
      <c r="Q7" s="2"/>
    </row>
    <row r="8" spans="1:17" ht="77.25" customHeight="1" thickBot="1" x14ac:dyDescent="0.3">
      <c r="A8" s="16">
        <v>2019</v>
      </c>
      <c r="B8" s="3">
        <v>43739</v>
      </c>
      <c r="C8" s="4">
        <v>43830</v>
      </c>
      <c r="D8" s="5" t="s">
        <v>93</v>
      </c>
      <c r="E8" s="2" t="s">
        <v>48</v>
      </c>
      <c r="F8" s="9" t="s">
        <v>49</v>
      </c>
      <c r="G8" s="22">
        <v>1.63</v>
      </c>
      <c r="H8" s="15">
        <v>166511242.06999999</v>
      </c>
      <c r="I8" s="15">
        <v>215832735.81999999</v>
      </c>
      <c r="J8" s="9" t="s">
        <v>45</v>
      </c>
      <c r="K8" s="9" t="s">
        <v>92</v>
      </c>
      <c r="L8" s="26">
        <v>1.63</v>
      </c>
      <c r="M8" s="19" t="s">
        <v>202</v>
      </c>
      <c r="N8" s="2" t="s">
        <v>89</v>
      </c>
      <c r="O8" s="4">
        <v>43851</v>
      </c>
      <c r="P8" s="4">
        <v>43830</v>
      </c>
      <c r="Q8" s="2"/>
    </row>
    <row r="9" spans="1:17" ht="68.25" thickBot="1" x14ac:dyDescent="0.3">
      <c r="A9" s="16">
        <v>2019</v>
      </c>
      <c r="B9" s="3">
        <v>43739</v>
      </c>
      <c r="C9" s="4">
        <v>43830</v>
      </c>
      <c r="D9" s="5" t="s">
        <v>93</v>
      </c>
      <c r="E9" s="2" t="s">
        <v>50</v>
      </c>
      <c r="F9" s="9" t="s">
        <v>51</v>
      </c>
      <c r="G9" s="22">
        <v>1</v>
      </c>
      <c r="H9" s="15">
        <v>25761066.41</v>
      </c>
      <c r="I9" s="15">
        <v>30688083</v>
      </c>
      <c r="J9" s="9" t="s">
        <v>45</v>
      </c>
      <c r="K9" s="9" t="s">
        <v>92</v>
      </c>
      <c r="L9" s="26">
        <v>1.04</v>
      </c>
      <c r="M9" s="19" t="s">
        <v>212</v>
      </c>
      <c r="N9" s="2" t="s">
        <v>89</v>
      </c>
      <c r="O9" s="4">
        <v>43851</v>
      </c>
      <c r="P9" s="4">
        <v>43830</v>
      </c>
      <c r="Q9" s="2"/>
    </row>
    <row r="10" spans="1:17" ht="142.5" customHeight="1" thickBot="1" x14ac:dyDescent="0.3">
      <c r="A10" s="16">
        <v>2019</v>
      </c>
      <c r="B10" s="3">
        <v>43739</v>
      </c>
      <c r="C10" s="4">
        <v>43830</v>
      </c>
      <c r="D10" s="5" t="s">
        <v>93</v>
      </c>
      <c r="E10" s="2" t="s">
        <v>52</v>
      </c>
      <c r="F10" s="9" t="s">
        <v>53</v>
      </c>
      <c r="G10" s="22">
        <v>1</v>
      </c>
      <c r="H10" s="15">
        <v>441449421.38</v>
      </c>
      <c r="I10" s="15">
        <v>514145962.11000001</v>
      </c>
      <c r="J10" s="9" t="s">
        <v>45</v>
      </c>
      <c r="K10" s="9" t="s">
        <v>92</v>
      </c>
      <c r="L10" s="26">
        <v>1.05</v>
      </c>
      <c r="M10" s="19" t="s">
        <v>213</v>
      </c>
      <c r="N10" s="2" t="s">
        <v>89</v>
      </c>
      <c r="O10" s="4">
        <v>43851</v>
      </c>
      <c r="P10" s="4">
        <v>43830</v>
      </c>
      <c r="Q10" s="2"/>
    </row>
    <row r="11" spans="1:17" ht="147" thickBot="1" x14ac:dyDescent="0.3">
      <c r="A11" s="16">
        <v>2019</v>
      </c>
      <c r="B11" s="3">
        <v>43739</v>
      </c>
      <c r="C11" s="4">
        <v>43830</v>
      </c>
      <c r="D11" s="5" t="s">
        <v>93</v>
      </c>
      <c r="E11" s="2" t="s">
        <v>54</v>
      </c>
      <c r="F11" s="9" t="s">
        <v>55</v>
      </c>
      <c r="G11" s="22">
        <v>1.38</v>
      </c>
      <c r="H11" s="15">
        <v>26006256.57</v>
      </c>
      <c r="I11" s="15">
        <v>26726688.690000001</v>
      </c>
      <c r="J11" s="9" t="s">
        <v>45</v>
      </c>
      <c r="K11" s="9" t="s">
        <v>92</v>
      </c>
      <c r="L11" s="26">
        <v>1.41</v>
      </c>
      <c r="M11" s="19" t="s">
        <v>214</v>
      </c>
      <c r="N11" s="2" t="s">
        <v>89</v>
      </c>
      <c r="O11" s="4">
        <v>43851</v>
      </c>
      <c r="P11" s="4">
        <v>43830</v>
      </c>
      <c r="Q11" s="2"/>
    </row>
    <row r="12" spans="1:17" ht="79.5" thickBot="1" x14ac:dyDescent="0.3">
      <c r="A12" s="16">
        <v>2019</v>
      </c>
      <c r="B12" s="3">
        <v>43739</v>
      </c>
      <c r="C12" s="4">
        <v>43830</v>
      </c>
      <c r="D12" s="5" t="s">
        <v>93</v>
      </c>
      <c r="E12" s="2" t="s">
        <v>56</v>
      </c>
      <c r="F12" s="9" t="s">
        <v>57</v>
      </c>
      <c r="G12" s="22">
        <v>1.05</v>
      </c>
      <c r="H12" s="15">
        <v>243423749.24000001</v>
      </c>
      <c r="I12" s="15">
        <v>275147744.77999997</v>
      </c>
      <c r="J12" s="9" t="s">
        <v>45</v>
      </c>
      <c r="K12" s="9" t="s">
        <v>92</v>
      </c>
      <c r="L12" s="26">
        <v>1.1200000000000001</v>
      </c>
      <c r="M12" s="19" t="s">
        <v>203</v>
      </c>
      <c r="N12" s="2" t="s">
        <v>89</v>
      </c>
      <c r="O12" s="4">
        <v>43851</v>
      </c>
      <c r="P12" s="4">
        <v>43830</v>
      </c>
      <c r="Q12" s="2"/>
    </row>
    <row r="13" spans="1:17" ht="124.5" thickBot="1" x14ac:dyDescent="0.3">
      <c r="A13" s="16">
        <v>2019</v>
      </c>
      <c r="B13" s="3">
        <v>43739</v>
      </c>
      <c r="C13" s="4">
        <v>43830</v>
      </c>
      <c r="D13" s="5" t="s">
        <v>93</v>
      </c>
      <c r="E13" s="2" t="s">
        <v>56</v>
      </c>
      <c r="F13" s="9" t="s">
        <v>58</v>
      </c>
      <c r="G13" s="22">
        <v>4.4800000000000004</v>
      </c>
      <c r="H13" s="15">
        <v>54386624.740000002</v>
      </c>
      <c r="I13" s="15">
        <v>59241225.859999999</v>
      </c>
      <c r="J13" s="9" t="s">
        <v>45</v>
      </c>
      <c r="K13" s="9" t="s">
        <v>92</v>
      </c>
      <c r="L13" s="26">
        <v>4.5199999999999996</v>
      </c>
      <c r="M13" s="19" t="s">
        <v>215</v>
      </c>
      <c r="N13" s="2" t="s">
        <v>89</v>
      </c>
      <c r="O13" s="4">
        <v>43851</v>
      </c>
      <c r="P13" s="4">
        <v>43830</v>
      </c>
      <c r="Q13" s="2"/>
    </row>
    <row r="14" spans="1:17" ht="90.75" thickBot="1" x14ac:dyDescent="0.3">
      <c r="A14" s="16">
        <v>2019</v>
      </c>
      <c r="B14" s="3">
        <v>43739</v>
      </c>
      <c r="C14" s="4">
        <v>43830</v>
      </c>
      <c r="D14" s="5" t="s">
        <v>93</v>
      </c>
      <c r="E14" s="2" t="s">
        <v>56</v>
      </c>
      <c r="F14" s="9" t="s">
        <v>59</v>
      </c>
      <c r="G14" s="22">
        <v>1</v>
      </c>
      <c r="H14" s="15">
        <v>102885888.58</v>
      </c>
      <c r="I14" s="15">
        <v>114865571.34</v>
      </c>
      <c r="J14" s="9" t="s">
        <v>45</v>
      </c>
      <c r="K14" s="9" t="s">
        <v>92</v>
      </c>
      <c r="L14" s="26">
        <v>1.04</v>
      </c>
      <c r="M14" s="19" t="s">
        <v>216</v>
      </c>
      <c r="N14" s="2" t="s">
        <v>89</v>
      </c>
      <c r="O14" s="4">
        <v>43851</v>
      </c>
      <c r="P14" s="4">
        <v>43830</v>
      </c>
      <c r="Q14" s="2"/>
    </row>
    <row r="15" spans="1:17" ht="79.5" thickBot="1" x14ac:dyDescent="0.3">
      <c r="A15" s="16">
        <v>2019</v>
      </c>
      <c r="B15" s="3">
        <v>43739</v>
      </c>
      <c r="C15" s="4">
        <v>43830</v>
      </c>
      <c r="D15" s="5" t="s">
        <v>93</v>
      </c>
      <c r="E15" s="2" t="s">
        <v>56</v>
      </c>
      <c r="F15" s="9" t="s">
        <v>60</v>
      </c>
      <c r="G15" s="22">
        <v>1.49</v>
      </c>
      <c r="H15" s="15">
        <v>25257131.879999999</v>
      </c>
      <c r="I15" s="15">
        <v>30746655.690000001</v>
      </c>
      <c r="J15" s="9" t="s">
        <v>45</v>
      </c>
      <c r="K15" s="9" t="s">
        <v>92</v>
      </c>
      <c r="L15" s="26">
        <v>1.49</v>
      </c>
      <c r="M15" s="19" t="s">
        <v>217</v>
      </c>
      <c r="N15" s="2" t="s">
        <v>89</v>
      </c>
      <c r="O15" s="4">
        <v>43851</v>
      </c>
      <c r="P15" s="4">
        <v>43830</v>
      </c>
      <c r="Q15" s="2"/>
    </row>
    <row r="16" spans="1:17" ht="78.75" customHeight="1" thickBot="1" x14ac:dyDescent="0.3">
      <c r="A16" s="16">
        <v>2019</v>
      </c>
      <c r="B16" s="3">
        <v>43739</v>
      </c>
      <c r="C16" s="4">
        <v>43830</v>
      </c>
      <c r="D16" s="5" t="s">
        <v>93</v>
      </c>
      <c r="E16" s="2" t="s">
        <v>61</v>
      </c>
      <c r="F16" s="9" t="s">
        <v>62</v>
      </c>
      <c r="G16" s="22">
        <v>1.5</v>
      </c>
      <c r="H16" s="15">
        <v>44983901.229999997</v>
      </c>
      <c r="I16" s="15">
        <v>50205004.340000004</v>
      </c>
      <c r="J16" s="9" t="s">
        <v>45</v>
      </c>
      <c r="K16" s="9" t="s">
        <v>92</v>
      </c>
      <c r="L16" s="26">
        <v>1.54</v>
      </c>
      <c r="M16" s="19" t="s">
        <v>204</v>
      </c>
      <c r="N16" s="2" t="s">
        <v>89</v>
      </c>
      <c r="O16" s="4">
        <v>43851</v>
      </c>
      <c r="P16" s="4">
        <v>43830</v>
      </c>
      <c r="Q16" s="2"/>
    </row>
    <row r="17" spans="1:17" ht="125.25" customHeight="1" thickBot="1" x14ac:dyDescent="0.3">
      <c r="A17" s="16">
        <v>2019</v>
      </c>
      <c r="B17" s="3">
        <v>43739</v>
      </c>
      <c r="C17" s="4">
        <v>43830</v>
      </c>
      <c r="D17" s="5" t="s">
        <v>93</v>
      </c>
      <c r="E17" s="2" t="s">
        <v>56</v>
      </c>
      <c r="F17" s="9" t="s">
        <v>63</v>
      </c>
      <c r="G17" s="22">
        <v>1.17</v>
      </c>
      <c r="H17" s="15">
        <v>17588140.670000002</v>
      </c>
      <c r="I17" s="15">
        <v>24097783.91</v>
      </c>
      <c r="J17" s="9" t="s">
        <v>45</v>
      </c>
      <c r="K17" s="9" t="s">
        <v>92</v>
      </c>
      <c r="L17" s="26">
        <v>1.17</v>
      </c>
      <c r="M17" s="19" t="s">
        <v>206</v>
      </c>
      <c r="N17" s="2" t="s">
        <v>89</v>
      </c>
      <c r="O17" s="4">
        <v>43851</v>
      </c>
      <c r="P17" s="4">
        <v>43830</v>
      </c>
      <c r="Q17" s="2"/>
    </row>
    <row r="18" spans="1:17" ht="68.25" thickBot="1" x14ac:dyDescent="0.3">
      <c r="A18" s="16">
        <v>2019</v>
      </c>
      <c r="B18" s="3">
        <v>43739</v>
      </c>
      <c r="C18" s="4">
        <v>43830</v>
      </c>
      <c r="D18" s="5" t="s">
        <v>93</v>
      </c>
      <c r="E18" s="2" t="s">
        <v>61</v>
      </c>
      <c r="F18" s="9" t="s">
        <v>64</v>
      </c>
      <c r="G18" s="22">
        <v>0.17</v>
      </c>
      <c r="H18" s="15">
        <v>67584441.900000006</v>
      </c>
      <c r="I18" s="15">
        <v>76224147.189999998</v>
      </c>
      <c r="J18" s="9" t="s">
        <v>45</v>
      </c>
      <c r="K18" s="9" t="s">
        <v>92</v>
      </c>
      <c r="L18" s="26">
        <v>0.18</v>
      </c>
      <c r="M18" s="19" t="s">
        <v>207</v>
      </c>
      <c r="N18" s="2" t="s">
        <v>89</v>
      </c>
      <c r="O18" s="4">
        <v>43851</v>
      </c>
      <c r="P18" s="4">
        <v>43830</v>
      </c>
      <c r="Q18" s="2"/>
    </row>
    <row r="19" spans="1:17" ht="90.75" thickBot="1" x14ac:dyDescent="0.3">
      <c r="A19" s="16">
        <v>2019</v>
      </c>
      <c r="B19" s="3">
        <v>43739</v>
      </c>
      <c r="C19" s="4">
        <v>43830</v>
      </c>
      <c r="D19" s="5" t="s">
        <v>93</v>
      </c>
      <c r="E19" s="2" t="s">
        <v>61</v>
      </c>
      <c r="F19" s="9" t="s">
        <v>65</v>
      </c>
      <c r="G19" s="22">
        <v>0.95</v>
      </c>
      <c r="H19" s="15">
        <v>49806916.100000001</v>
      </c>
      <c r="I19" s="15">
        <v>82462590</v>
      </c>
      <c r="J19" s="9" t="s">
        <v>45</v>
      </c>
      <c r="K19" s="9" t="s">
        <v>92</v>
      </c>
      <c r="L19" s="26">
        <v>0.96</v>
      </c>
      <c r="M19" s="19" t="s">
        <v>218</v>
      </c>
      <c r="N19" s="2" t="s">
        <v>89</v>
      </c>
      <c r="O19" s="4">
        <v>43851</v>
      </c>
      <c r="P19" s="4">
        <v>43830</v>
      </c>
      <c r="Q19" s="2"/>
    </row>
    <row r="20" spans="1:17" ht="138" customHeight="1" thickBot="1" x14ac:dyDescent="0.3">
      <c r="A20" s="16">
        <v>2019</v>
      </c>
      <c r="B20" s="3">
        <v>43739</v>
      </c>
      <c r="C20" s="4">
        <v>43830</v>
      </c>
      <c r="D20" s="5" t="s">
        <v>93</v>
      </c>
      <c r="E20" s="2" t="s">
        <v>61</v>
      </c>
      <c r="F20" s="9" t="s">
        <v>66</v>
      </c>
      <c r="G20" s="22">
        <v>1.1499999999999999</v>
      </c>
      <c r="H20" s="15">
        <v>127135987.7</v>
      </c>
      <c r="I20" s="15">
        <v>144658578.15000001</v>
      </c>
      <c r="J20" s="9" t="s">
        <v>45</v>
      </c>
      <c r="K20" s="9" t="s">
        <v>92</v>
      </c>
      <c r="L20" s="26">
        <v>1.1499999999999999</v>
      </c>
      <c r="M20" s="19" t="s">
        <v>219</v>
      </c>
      <c r="N20" s="2" t="s">
        <v>89</v>
      </c>
      <c r="O20" s="4">
        <v>43851</v>
      </c>
      <c r="P20" s="4">
        <v>43830</v>
      </c>
      <c r="Q20" s="2"/>
    </row>
    <row r="21" spans="1:17" ht="79.5" thickBot="1" x14ac:dyDescent="0.3">
      <c r="A21" s="16">
        <v>2019</v>
      </c>
      <c r="B21" s="3">
        <v>43739</v>
      </c>
      <c r="C21" s="4">
        <v>43830</v>
      </c>
      <c r="D21" s="5" t="s">
        <v>93</v>
      </c>
      <c r="E21" s="2" t="s">
        <v>61</v>
      </c>
      <c r="F21" s="9" t="s">
        <v>67</v>
      </c>
      <c r="G21" s="22">
        <v>0.24</v>
      </c>
      <c r="H21" s="15">
        <v>26969415.670000002</v>
      </c>
      <c r="I21" s="15">
        <v>29607147.23</v>
      </c>
      <c r="J21" s="9" t="s">
        <v>45</v>
      </c>
      <c r="K21" s="9" t="s">
        <v>92</v>
      </c>
      <c r="L21" s="26">
        <v>0.25</v>
      </c>
      <c r="M21" s="19" t="s">
        <v>208</v>
      </c>
      <c r="N21" s="2" t="s">
        <v>89</v>
      </c>
      <c r="O21" s="4">
        <v>43851</v>
      </c>
      <c r="P21" s="4">
        <v>43830</v>
      </c>
      <c r="Q21" s="2"/>
    </row>
    <row r="22" spans="1:17" ht="90.75" thickBot="1" x14ac:dyDescent="0.3">
      <c r="A22" s="16">
        <v>2019</v>
      </c>
      <c r="B22" s="3">
        <v>43739</v>
      </c>
      <c r="C22" s="4">
        <v>43830</v>
      </c>
      <c r="D22" s="5" t="s">
        <v>93</v>
      </c>
      <c r="E22" s="2" t="s">
        <v>61</v>
      </c>
      <c r="F22" s="9" t="s">
        <v>68</v>
      </c>
      <c r="G22" s="22">
        <v>0.98</v>
      </c>
      <c r="H22" s="15">
        <v>58209551.43</v>
      </c>
      <c r="I22" s="15">
        <v>68289560.219999999</v>
      </c>
      <c r="J22" s="9" t="s">
        <v>45</v>
      </c>
      <c r="K22" s="9" t="s">
        <v>92</v>
      </c>
      <c r="L22" s="26">
        <v>0.99</v>
      </c>
      <c r="M22" s="19" t="s">
        <v>220</v>
      </c>
      <c r="N22" s="2" t="s">
        <v>89</v>
      </c>
      <c r="O22" s="4">
        <v>43851</v>
      </c>
      <c r="P22" s="4">
        <v>43830</v>
      </c>
      <c r="Q22" s="2"/>
    </row>
    <row r="23" spans="1:17" ht="75" customHeight="1" thickBot="1" x14ac:dyDescent="0.3">
      <c r="A23" s="16">
        <v>2019</v>
      </c>
      <c r="B23" s="3">
        <v>43739</v>
      </c>
      <c r="C23" s="4">
        <v>43830</v>
      </c>
      <c r="D23" s="5" t="s">
        <v>93</v>
      </c>
      <c r="E23" s="2" t="s">
        <v>61</v>
      </c>
      <c r="F23" s="9" t="s">
        <v>69</v>
      </c>
      <c r="G23" s="22">
        <v>3.56</v>
      </c>
      <c r="H23" s="15">
        <v>26038164.07</v>
      </c>
      <c r="I23" s="15">
        <v>56509779</v>
      </c>
      <c r="J23" s="9" t="s">
        <v>45</v>
      </c>
      <c r="K23" s="9" t="s">
        <v>92</v>
      </c>
      <c r="L23" s="26">
        <v>3.58</v>
      </c>
      <c r="M23" s="19" t="s">
        <v>221</v>
      </c>
      <c r="N23" s="2" t="s">
        <v>89</v>
      </c>
      <c r="O23" s="4">
        <v>43851</v>
      </c>
      <c r="P23" s="4">
        <v>43830</v>
      </c>
      <c r="Q23" s="2"/>
    </row>
    <row r="24" spans="1:17" ht="102" thickBot="1" x14ac:dyDescent="0.3">
      <c r="A24" s="16">
        <v>2019</v>
      </c>
      <c r="B24" s="3">
        <v>43739</v>
      </c>
      <c r="C24" s="4">
        <v>43830</v>
      </c>
      <c r="D24" s="5" t="s">
        <v>93</v>
      </c>
      <c r="E24" s="2" t="s">
        <v>70</v>
      </c>
      <c r="F24" s="9" t="s">
        <v>71</v>
      </c>
      <c r="G24" s="23">
        <v>1.34</v>
      </c>
      <c r="H24" s="15">
        <v>1027965.11</v>
      </c>
      <c r="I24" s="15">
        <v>3900181.91</v>
      </c>
      <c r="J24" s="9" t="s">
        <v>45</v>
      </c>
      <c r="K24" s="9" t="s">
        <v>92</v>
      </c>
      <c r="L24" s="26">
        <v>1.42</v>
      </c>
      <c r="M24" s="19" t="s">
        <v>222</v>
      </c>
      <c r="N24" s="2" t="s">
        <v>89</v>
      </c>
      <c r="O24" s="4">
        <v>43851</v>
      </c>
      <c r="P24" s="4">
        <v>43830</v>
      </c>
      <c r="Q24" s="2"/>
    </row>
    <row r="25" spans="1:17" ht="79.5" thickBot="1" x14ac:dyDescent="0.3">
      <c r="A25" s="16">
        <v>2019</v>
      </c>
      <c r="B25" s="3">
        <v>43739</v>
      </c>
      <c r="C25" s="4">
        <v>43830</v>
      </c>
      <c r="D25" s="5" t="s">
        <v>93</v>
      </c>
      <c r="E25" s="2" t="s">
        <v>70</v>
      </c>
      <c r="F25" s="9" t="s">
        <v>72</v>
      </c>
      <c r="G25" s="23">
        <v>1.38</v>
      </c>
      <c r="H25" s="15">
        <v>0</v>
      </c>
      <c r="I25" s="15">
        <v>193492</v>
      </c>
      <c r="J25" s="9" t="s">
        <v>45</v>
      </c>
      <c r="K25" s="9" t="s">
        <v>92</v>
      </c>
      <c r="L25" s="26">
        <v>1.38</v>
      </c>
      <c r="M25" s="19" t="s">
        <v>223</v>
      </c>
      <c r="N25" s="2" t="s">
        <v>89</v>
      </c>
      <c r="O25" s="4">
        <v>43851</v>
      </c>
      <c r="P25" s="4">
        <v>43830</v>
      </c>
      <c r="Q25" s="2"/>
    </row>
    <row r="26" spans="1:17" ht="110.25" customHeight="1" thickBot="1" x14ac:dyDescent="0.3">
      <c r="A26" s="16">
        <v>2019</v>
      </c>
      <c r="B26" s="3">
        <v>43739</v>
      </c>
      <c r="C26" s="4">
        <v>43830</v>
      </c>
      <c r="D26" s="5" t="s">
        <v>93</v>
      </c>
      <c r="E26" s="2" t="s">
        <v>70</v>
      </c>
      <c r="F26" s="9" t="s">
        <v>73</v>
      </c>
      <c r="G26" s="22">
        <v>1</v>
      </c>
      <c r="H26" s="15">
        <v>28985451.43</v>
      </c>
      <c r="I26" s="15">
        <v>34104812.890000001</v>
      </c>
      <c r="J26" s="9" t="s">
        <v>45</v>
      </c>
      <c r="K26" s="9" t="s">
        <v>92</v>
      </c>
      <c r="L26" s="26">
        <v>1.1399999999999999</v>
      </c>
      <c r="M26" s="19" t="s">
        <v>209</v>
      </c>
      <c r="N26" s="2" t="s">
        <v>89</v>
      </c>
      <c r="O26" s="4">
        <v>43851</v>
      </c>
      <c r="P26" s="4">
        <v>43830</v>
      </c>
      <c r="Q26" s="2"/>
    </row>
    <row r="27" spans="1:17" ht="90.75" thickBot="1" x14ac:dyDescent="0.3">
      <c r="A27" s="16">
        <v>2019</v>
      </c>
      <c r="B27" s="3">
        <v>43739</v>
      </c>
      <c r="C27" s="4">
        <v>43830</v>
      </c>
      <c r="D27" s="5" t="s">
        <v>93</v>
      </c>
      <c r="E27" s="2" t="s">
        <v>70</v>
      </c>
      <c r="F27" s="9" t="s">
        <v>74</v>
      </c>
      <c r="G27" s="22">
        <v>1.01</v>
      </c>
      <c r="H27" s="15">
        <v>46506841.670000002</v>
      </c>
      <c r="I27" s="15">
        <v>49127345.530000001</v>
      </c>
      <c r="J27" s="9" t="s">
        <v>45</v>
      </c>
      <c r="K27" s="9" t="s">
        <v>92</v>
      </c>
      <c r="L27" s="27">
        <v>1.04</v>
      </c>
      <c r="M27" s="19" t="s">
        <v>199</v>
      </c>
      <c r="N27" s="2" t="s">
        <v>89</v>
      </c>
      <c r="O27" s="4">
        <v>43851</v>
      </c>
      <c r="P27" s="4">
        <v>43830</v>
      </c>
      <c r="Q27" s="2"/>
    </row>
    <row r="28" spans="1:17" ht="79.5" thickBot="1" x14ac:dyDescent="0.3">
      <c r="A28" s="16">
        <v>2019</v>
      </c>
      <c r="B28" s="3">
        <v>43739</v>
      </c>
      <c r="C28" s="4">
        <v>43830</v>
      </c>
      <c r="D28" s="5" t="s">
        <v>93</v>
      </c>
      <c r="E28" s="2" t="s">
        <v>70</v>
      </c>
      <c r="F28" s="9" t="s">
        <v>75</v>
      </c>
      <c r="G28" s="22">
        <f t="shared" ref="G28:G42" si="0">H28/I28</f>
        <v>0.71546742146222797</v>
      </c>
      <c r="H28" s="15">
        <v>51846036.719999999</v>
      </c>
      <c r="I28" s="15">
        <v>72464566.75</v>
      </c>
      <c r="J28" s="9" t="s">
        <v>45</v>
      </c>
      <c r="K28" s="9" t="s">
        <v>92</v>
      </c>
      <c r="L28" s="26">
        <f>44/71.5</f>
        <v>0.61538461538461542</v>
      </c>
      <c r="M28" s="19" t="s">
        <v>163</v>
      </c>
      <c r="N28" s="2" t="s">
        <v>89</v>
      </c>
      <c r="O28" s="4">
        <v>43851</v>
      </c>
      <c r="P28" s="4">
        <v>43830</v>
      </c>
      <c r="Q28" s="2"/>
    </row>
    <row r="29" spans="1:17" ht="79.5" thickBot="1" x14ac:dyDescent="0.3">
      <c r="A29" s="16">
        <v>2019</v>
      </c>
      <c r="B29" s="3">
        <v>43739</v>
      </c>
      <c r="C29" s="4">
        <v>43830</v>
      </c>
      <c r="D29" s="5" t="s">
        <v>93</v>
      </c>
      <c r="E29" s="2" t="s">
        <v>70</v>
      </c>
      <c r="F29" s="9" t="s">
        <v>76</v>
      </c>
      <c r="G29" s="22">
        <v>1.3</v>
      </c>
      <c r="H29" s="15">
        <v>36202205.329999998</v>
      </c>
      <c r="I29" s="15">
        <v>49731173.189999998</v>
      </c>
      <c r="J29" s="9" t="s">
        <v>45</v>
      </c>
      <c r="K29" s="9" t="s">
        <v>92</v>
      </c>
      <c r="L29" s="26">
        <v>1.3</v>
      </c>
      <c r="M29" s="19" t="s">
        <v>224</v>
      </c>
      <c r="N29" s="2" t="s">
        <v>89</v>
      </c>
      <c r="O29" s="4">
        <v>43851</v>
      </c>
      <c r="P29" s="4">
        <v>43830</v>
      </c>
      <c r="Q29" s="2"/>
    </row>
    <row r="30" spans="1:17" ht="79.5" thickBot="1" x14ac:dyDescent="0.3">
      <c r="A30" s="16">
        <v>2019</v>
      </c>
      <c r="B30" s="3">
        <v>43739</v>
      </c>
      <c r="C30" s="4">
        <v>43830</v>
      </c>
      <c r="D30" s="5" t="s">
        <v>93</v>
      </c>
      <c r="E30" s="2" t="s">
        <v>70</v>
      </c>
      <c r="F30" s="9" t="s">
        <v>77</v>
      </c>
      <c r="G30" s="22">
        <v>0</v>
      </c>
      <c r="H30" s="15">
        <v>0</v>
      </c>
      <c r="I30" s="15">
        <v>0</v>
      </c>
      <c r="J30" s="9" t="s">
        <v>45</v>
      </c>
      <c r="K30" s="9" t="s">
        <v>92</v>
      </c>
      <c r="L30" s="26">
        <v>0</v>
      </c>
      <c r="M30" s="19" t="s">
        <v>165</v>
      </c>
      <c r="N30" s="2" t="s">
        <v>89</v>
      </c>
      <c r="O30" s="4">
        <v>43851</v>
      </c>
      <c r="P30" s="4">
        <v>43830</v>
      </c>
      <c r="Q30" s="2"/>
    </row>
    <row r="31" spans="1:17" ht="79.5" thickBot="1" x14ac:dyDescent="0.3">
      <c r="A31" s="16">
        <v>2019</v>
      </c>
      <c r="B31" s="3">
        <v>43739</v>
      </c>
      <c r="C31" s="4">
        <v>43830</v>
      </c>
      <c r="D31" s="5" t="s">
        <v>93</v>
      </c>
      <c r="E31" s="2" t="s">
        <v>70</v>
      </c>
      <c r="F31" s="9" t="s">
        <v>78</v>
      </c>
      <c r="G31" s="22">
        <f t="shared" si="0"/>
        <v>0.67386226927080028</v>
      </c>
      <c r="H31" s="15">
        <v>13036542.460000001</v>
      </c>
      <c r="I31" s="15">
        <v>19346004.449999999</v>
      </c>
      <c r="J31" s="9" t="s">
        <v>45</v>
      </c>
      <c r="K31" s="9" t="s">
        <v>92</v>
      </c>
      <c r="L31" s="26">
        <f>116.1/67.4</f>
        <v>1.7225519287833826</v>
      </c>
      <c r="M31" s="19" t="s">
        <v>166</v>
      </c>
      <c r="N31" s="2" t="s">
        <v>89</v>
      </c>
      <c r="O31" s="4">
        <v>43851</v>
      </c>
      <c r="P31" s="4">
        <v>43830</v>
      </c>
      <c r="Q31" s="2"/>
    </row>
    <row r="32" spans="1:17" ht="79.5" thickBot="1" x14ac:dyDescent="0.3">
      <c r="A32" s="16">
        <v>2019</v>
      </c>
      <c r="B32" s="3">
        <v>43739</v>
      </c>
      <c r="C32" s="4">
        <v>43830</v>
      </c>
      <c r="D32" s="5" t="s">
        <v>93</v>
      </c>
      <c r="E32" s="2" t="s">
        <v>70</v>
      </c>
      <c r="F32" s="9" t="s">
        <v>79</v>
      </c>
      <c r="G32" s="22">
        <v>13.9</v>
      </c>
      <c r="H32" s="15">
        <v>24445392.170000002</v>
      </c>
      <c r="I32" s="15">
        <v>25507795.489999998</v>
      </c>
      <c r="J32" s="9" t="s">
        <v>45</v>
      </c>
      <c r="K32" s="9" t="s">
        <v>92</v>
      </c>
      <c r="L32" s="26">
        <v>13.9</v>
      </c>
      <c r="M32" s="19" t="s">
        <v>200</v>
      </c>
      <c r="N32" s="2" t="s">
        <v>89</v>
      </c>
      <c r="O32" s="4">
        <v>43851</v>
      </c>
      <c r="P32" s="4">
        <v>43830</v>
      </c>
      <c r="Q32" s="2"/>
    </row>
    <row r="33" spans="1:17" ht="90.75" thickBot="1" x14ac:dyDescent="0.3">
      <c r="A33" s="16">
        <v>2019</v>
      </c>
      <c r="B33" s="3">
        <v>43739</v>
      </c>
      <c r="C33" s="4">
        <v>43830</v>
      </c>
      <c r="D33" s="5" t="s">
        <v>93</v>
      </c>
      <c r="E33" s="2" t="s">
        <v>70</v>
      </c>
      <c r="F33" s="9" t="s">
        <v>80</v>
      </c>
      <c r="G33" s="22">
        <v>0.39</v>
      </c>
      <c r="H33" s="15">
        <v>490252.21</v>
      </c>
      <c r="I33" s="15">
        <v>386534.08</v>
      </c>
      <c r="J33" s="9" t="s">
        <v>45</v>
      </c>
      <c r="K33" s="9" t="s">
        <v>92</v>
      </c>
      <c r="L33" s="26">
        <v>0.39</v>
      </c>
      <c r="M33" s="19" t="s">
        <v>201</v>
      </c>
      <c r="N33" s="2" t="s">
        <v>89</v>
      </c>
      <c r="O33" s="4">
        <v>43851</v>
      </c>
      <c r="P33" s="4">
        <v>43830</v>
      </c>
      <c r="Q33" s="2"/>
    </row>
    <row r="34" spans="1:17" ht="102" thickBot="1" x14ac:dyDescent="0.3">
      <c r="A34" s="16">
        <v>2019</v>
      </c>
      <c r="B34" s="3">
        <v>43739</v>
      </c>
      <c r="C34" s="4">
        <v>43830</v>
      </c>
      <c r="D34" s="5" t="s">
        <v>93</v>
      </c>
      <c r="E34" s="2" t="s">
        <v>70</v>
      </c>
      <c r="F34" s="9" t="s">
        <v>81</v>
      </c>
      <c r="G34" s="22">
        <f t="shared" si="0"/>
        <v>0.79989986821613468</v>
      </c>
      <c r="H34" s="15">
        <v>5111870.63</v>
      </c>
      <c r="I34" s="15">
        <v>6390638.1699999999</v>
      </c>
      <c r="J34" s="9" t="s">
        <v>45</v>
      </c>
      <c r="K34" s="9" t="s">
        <v>92</v>
      </c>
      <c r="L34" s="26">
        <f>75.2/79.99</f>
        <v>0.94011751468933624</v>
      </c>
      <c r="M34" s="19" t="s">
        <v>225</v>
      </c>
      <c r="N34" s="2" t="s">
        <v>89</v>
      </c>
      <c r="O34" s="4">
        <v>43851</v>
      </c>
      <c r="P34" s="4">
        <v>43830</v>
      </c>
      <c r="Q34" s="2"/>
    </row>
    <row r="35" spans="1:17" ht="79.5" thickBot="1" x14ac:dyDescent="0.3">
      <c r="A35" s="16">
        <v>2019</v>
      </c>
      <c r="B35" s="3">
        <v>43739</v>
      </c>
      <c r="C35" s="4">
        <v>43830</v>
      </c>
      <c r="D35" s="5" t="s">
        <v>93</v>
      </c>
      <c r="E35" s="2" t="s">
        <v>70</v>
      </c>
      <c r="F35" s="9" t="s">
        <v>82</v>
      </c>
      <c r="G35" s="22">
        <f t="shared" si="0"/>
        <v>3.3687539091581821E-2</v>
      </c>
      <c r="H35" s="15">
        <v>60000</v>
      </c>
      <c r="I35" s="15">
        <v>1781074</v>
      </c>
      <c r="J35" s="9" t="s">
        <v>45</v>
      </c>
      <c r="K35" s="9" t="s">
        <v>92</v>
      </c>
      <c r="L35" s="26">
        <f>144.4/3.37</f>
        <v>42.848664688427299</v>
      </c>
      <c r="M35" s="19" t="s">
        <v>169</v>
      </c>
      <c r="N35" s="2" t="s">
        <v>89</v>
      </c>
      <c r="O35" s="4">
        <v>43851</v>
      </c>
      <c r="P35" s="4">
        <v>43830</v>
      </c>
      <c r="Q35" s="2"/>
    </row>
    <row r="36" spans="1:17" ht="79.5" thickBot="1" x14ac:dyDescent="0.3">
      <c r="A36" s="16">
        <v>2019</v>
      </c>
      <c r="B36" s="3">
        <v>43739</v>
      </c>
      <c r="C36" s="4">
        <v>43830</v>
      </c>
      <c r="D36" s="5" t="s">
        <v>93</v>
      </c>
      <c r="E36" s="2" t="s">
        <v>70</v>
      </c>
      <c r="F36" s="9" t="s">
        <v>90</v>
      </c>
      <c r="G36" s="22">
        <v>1</v>
      </c>
      <c r="H36" s="15">
        <v>2352667.31</v>
      </c>
      <c r="I36" s="15">
        <v>2352675.7999999998</v>
      </c>
      <c r="J36" s="9" t="s">
        <v>45</v>
      </c>
      <c r="K36" s="9" t="s">
        <v>92</v>
      </c>
      <c r="L36" s="26">
        <v>1</v>
      </c>
      <c r="M36" s="19" t="s">
        <v>205</v>
      </c>
      <c r="N36" s="9" t="s">
        <v>89</v>
      </c>
      <c r="O36" s="20">
        <v>43851</v>
      </c>
      <c r="P36" s="4">
        <v>43830</v>
      </c>
      <c r="Q36" s="2"/>
    </row>
    <row r="37" spans="1:17" ht="102" thickBot="1" x14ac:dyDescent="0.3">
      <c r="A37" s="16">
        <v>2019</v>
      </c>
      <c r="B37" s="3">
        <v>43739</v>
      </c>
      <c r="C37" s="4">
        <v>43830</v>
      </c>
      <c r="D37" s="5" t="s">
        <v>93</v>
      </c>
      <c r="E37" s="2" t="s">
        <v>70</v>
      </c>
      <c r="F37" s="9" t="s">
        <v>83</v>
      </c>
      <c r="G37" s="22">
        <v>0.97</v>
      </c>
      <c r="H37" s="15">
        <v>40154047.450000003</v>
      </c>
      <c r="I37" s="15">
        <v>44548517.579999998</v>
      </c>
      <c r="J37" s="9" t="s">
        <v>45</v>
      </c>
      <c r="K37" s="9" t="s">
        <v>92</v>
      </c>
      <c r="L37" s="26">
        <v>0.98</v>
      </c>
      <c r="M37" s="19" t="s">
        <v>226</v>
      </c>
      <c r="N37" s="2" t="s">
        <v>89</v>
      </c>
      <c r="O37" s="4">
        <v>43851</v>
      </c>
      <c r="P37" s="4">
        <v>43830</v>
      </c>
      <c r="Q37" s="2"/>
    </row>
    <row r="38" spans="1:17" ht="79.5" thickBot="1" x14ac:dyDescent="0.3">
      <c r="A38" s="16">
        <v>2019</v>
      </c>
      <c r="B38" s="3">
        <v>43739</v>
      </c>
      <c r="C38" s="4">
        <v>43830</v>
      </c>
      <c r="D38" s="5" t="s">
        <v>93</v>
      </c>
      <c r="E38" s="2" t="s">
        <v>70</v>
      </c>
      <c r="F38" s="9" t="s">
        <v>84</v>
      </c>
      <c r="G38" s="22">
        <f t="shared" si="0"/>
        <v>0.74706621982243293</v>
      </c>
      <c r="H38" s="15">
        <v>16067959.699999999</v>
      </c>
      <c r="I38" s="15">
        <v>21508079.57</v>
      </c>
      <c r="J38" s="9" t="s">
        <v>45</v>
      </c>
      <c r="K38" s="9" t="s">
        <v>92</v>
      </c>
      <c r="L38" s="26">
        <f>236/74.7</f>
        <v>3.1593038821954482</v>
      </c>
      <c r="M38" s="19" t="s">
        <v>172</v>
      </c>
      <c r="N38" s="2" t="s">
        <v>89</v>
      </c>
      <c r="O38" s="4">
        <v>43851</v>
      </c>
      <c r="P38" s="4">
        <v>43830</v>
      </c>
      <c r="Q38" s="2"/>
    </row>
    <row r="39" spans="1:17" ht="79.5" thickBot="1" x14ac:dyDescent="0.3">
      <c r="A39" s="16">
        <v>2019</v>
      </c>
      <c r="B39" s="3">
        <v>43739</v>
      </c>
      <c r="C39" s="4">
        <v>43830</v>
      </c>
      <c r="D39" s="5" t="s">
        <v>93</v>
      </c>
      <c r="E39" s="2" t="s">
        <v>70</v>
      </c>
      <c r="F39" s="9" t="s">
        <v>85</v>
      </c>
      <c r="G39" s="22">
        <v>1.07</v>
      </c>
      <c r="H39" s="15">
        <v>19741541.829999998</v>
      </c>
      <c r="I39" s="15">
        <v>23184568.75</v>
      </c>
      <c r="J39" s="9" t="s">
        <v>45</v>
      </c>
      <c r="K39" s="9" t="s">
        <v>92</v>
      </c>
      <c r="L39" s="26">
        <v>1.17</v>
      </c>
      <c r="M39" s="19" t="s">
        <v>227</v>
      </c>
      <c r="N39" s="2" t="s">
        <v>89</v>
      </c>
      <c r="O39" s="4">
        <v>43851</v>
      </c>
      <c r="P39" s="4">
        <v>43830</v>
      </c>
      <c r="Q39" s="2"/>
    </row>
    <row r="40" spans="1:17" ht="79.5" thickBot="1" x14ac:dyDescent="0.3">
      <c r="A40" s="16">
        <v>2019</v>
      </c>
      <c r="B40" s="3">
        <v>43739</v>
      </c>
      <c r="C40" s="4">
        <v>43830</v>
      </c>
      <c r="D40" s="5" t="s">
        <v>93</v>
      </c>
      <c r="E40" s="2" t="s">
        <v>70</v>
      </c>
      <c r="F40" s="9" t="s">
        <v>86</v>
      </c>
      <c r="G40" s="22">
        <f t="shared" si="0"/>
        <v>0.73748789835049189</v>
      </c>
      <c r="H40" s="15">
        <v>51382523.5</v>
      </c>
      <c r="I40" s="15">
        <v>69672361.560000002</v>
      </c>
      <c r="J40" s="9" t="s">
        <v>45</v>
      </c>
      <c r="K40" s="9" t="s">
        <v>92</v>
      </c>
      <c r="L40" s="26">
        <f>368.9/73.7</f>
        <v>5.0054274084124826</v>
      </c>
      <c r="M40" s="19" t="s">
        <v>173</v>
      </c>
      <c r="N40" s="2" t="s">
        <v>89</v>
      </c>
      <c r="O40" s="4">
        <v>43851</v>
      </c>
      <c r="P40" s="4">
        <v>43830</v>
      </c>
      <c r="Q40" s="2"/>
    </row>
    <row r="41" spans="1:17" ht="79.5" thickBot="1" x14ac:dyDescent="0.3">
      <c r="A41" s="17">
        <v>2019</v>
      </c>
      <c r="B41" s="3">
        <v>43739</v>
      </c>
      <c r="C41" s="4">
        <v>43830</v>
      </c>
      <c r="D41" s="5" t="s">
        <v>93</v>
      </c>
      <c r="E41" s="2" t="s">
        <v>70</v>
      </c>
      <c r="F41" s="9" t="s">
        <v>87</v>
      </c>
      <c r="G41" s="22">
        <f t="shared" si="0"/>
        <v>0</v>
      </c>
      <c r="H41" s="15">
        <v>0</v>
      </c>
      <c r="I41" s="15">
        <v>1138003</v>
      </c>
      <c r="J41" s="9" t="s">
        <v>45</v>
      </c>
      <c r="K41" s="9" t="s">
        <v>92</v>
      </c>
      <c r="L41" s="26">
        <f t="shared" ref="L41" si="1">H41/I41</f>
        <v>0</v>
      </c>
      <c r="M41" s="19" t="s">
        <v>228</v>
      </c>
      <c r="N41" s="2" t="s">
        <v>89</v>
      </c>
      <c r="O41" s="4">
        <v>43851</v>
      </c>
      <c r="P41" s="4">
        <v>43830</v>
      </c>
      <c r="Q41" s="2"/>
    </row>
    <row r="42" spans="1:17" ht="102" thickBot="1" x14ac:dyDescent="0.3">
      <c r="A42" s="17">
        <v>2019</v>
      </c>
      <c r="B42" s="3">
        <v>43739</v>
      </c>
      <c r="C42" s="4">
        <v>43830</v>
      </c>
      <c r="D42" s="5" t="s">
        <v>93</v>
      </c>
      <c r="E42" s="2" t="s">
        <v>70</v>
      </c>
      <c r="F42" s="9" t="s">
        <v>88</v>
      </c>
      <c r="G42" s="22">
        <f t="shared" si="0"/>
        <v>0.84920246460215421</v>
      </c>
      <c r="H42" s="15">
        <v>3513035.13</v>
      </c>
      <c r="I42" s="15">
        <v>4136864.03</v>
      </c>
      <c r="J42" s="9" t="s">
        <v>45</v>
      </c>
      <c r="K42" s="9" t="s">
        <v>92</v>
      </c>
      <c r="L42" s="26">
        <f>40/84.9</f>
        <v>0.47114252061248524</v>
      </c>
      <c r="M42" s="19" t="s">
        <v>229</v>
      </c>
      <c r="N42" s="2" t="s">
        <v>89</v>
      </c>
      <c r="O42" s="4">
        <v>43851</v>
      </c>
      <c r="P42" s="4">
        <v>43830</v>
      </c>
      <c r="Q42" s="2"/>
    </row>
  </sheetData>
  <protectedRanges>
    <protectedRange password="CF91" sqref="H7:I7" name="Rango1"/>
  </protectedRanges>
  <mergeCells count="1">
    <mergeCell ref="A4:Q4"/>
  </mergeCells>
  <hyperlinks>
    <hyperlink ref="D6" r:id="rId1"/>
    <hyperlink ref="D7:D42" r:id="rId2" display="http://www.miguelhidalgo.gob.mx/transparencia2019/uploads/archivos/poa_2019_22b.pdf"/>
  </hyperlinks>
  <pageMargins left="0.7" right="0.7" top="0.75" bottom="0.75" header="0.3" footer="0.3"/>
  <pageSetup orientation="portrait" horizontalDpi="4294967294" verticalDpi="4294967294"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1er_Trim_2019</vt:lpstr>
      <vt:lpstr>2do_Trim_2019</vt:lpstr>
      <vt:lpstr>3er_Trim_2019</vt:lpstr>
      <vt:lpstr>4to_Trim_2019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2018-05-15T18:13:44Z</dcterms:created>
  <dcterms:modified xsi:type="dcterms:W3CDTF">2020-02-17T22:00:51Z</dcterms:modified>
</cp:coreProperties>
</file>